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tables/table3.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tables/table4.xml" ContentType="application/vnd.openxmlformats-officedocument.spreadsheetml.table+xml"/>
  <Override PartName="/xl/comments3.xml" ContentType="application/vnd.openxmlformats-officedocument.spreadsheetml.comments+xml"/>
  <Override PartName="/xl/threadedComments/threadedComment3.xml" ContentType="application/vnd.ms-excel.threadedcomments+xml"/>
  <Override PartName="/xl/drawings/drawing4.xml" ContentType="application/vnd.openxmlformats-officedocument.drawing+xml"/>
  <Override PartName="/xl/tables/table5.xml" ContentType="application/vnd.openxmlformats-officedocument.spreadsheetml.table+xml"/>
  <Override PartName="/xl/drawings/drawing5.xml" ContentType="application/vnd.openxmlformats-officedocument.drawing+xml"/>
  <Override PartName="/xl/tables/table6.xml" ContentType="application/vnd.openxmlformats-officedocument.spreadsheetml.table+xml"/>
  <Override PartName="/xl/drawings/drawing6.xml" ContentType="application/vnd.openxmlformats-officedocument.drawing+xml"/>
  <Override PartName="/xl/tables/table7.xml" ContentType="application/vnd.openxmlformats-officedocument.spreadsheetml.table+xml"/>
  <Override PartName="/xl/drawings/drawing7.xml" ContentType="application/vnd.openxmlformats-officedocument.drawing+xml"/>
  <Override PartName="/xl/tables/table8.xml" ContentType="application/vnd.openxmlformats-officedocument.spreadsheetml.table+xml"/>
  <Override PartName="/xl/drawings/drawing8.xml" ContentType="application/vnd.openxmlformats-officedocument.drawing+xml"/>
  <Override PartName="/xl/tables/table9.xml" ContentType="application/vnd.openxmlformats-officedocument.spreadsheetml.table+xml"/>
  <Override PartName="/xl/drawings/drawing9.xml" ContentType="application/vnd.openxmlformats-officedocument.drawing+xml"/>
  <Override PartName="/xl/tables/table10.xml" ContentType="application/vnd.openxmlformats-officedocument.spreadsheetml.table+xml"/>
  <Override PartName="/xl/drawings/drawing10.xml" ContentType="application/vnd.openxmlformats-officedocument.drawing+xml"/>
  <Override PartName="/xl/tables/table11.xml" ContentType="application/vnd.openxmlformats-officedocument.spreadsheetml.table+xml"/>
  <Override PartName="/xl/drawings/drawing11.xml" ContentType="application/vnd.openxmlformats-officedocument.drawing+xml"/>
  <Override PartName="/xl/tables/table12.xml" ContentType="application/vnd.openxmlformats-officedocument.spreadsheetml.table+xml"/>
  <Override PartName="/xl/drawings/drawing12.xml" ContentType="application/vnd.openxmlformats-officedocument.drawing+xml"/>
  <Override PartName="/xl/tables/table13.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kmtaylor\Downloads\"/>
    </mc:Choice>
  </mc:AlternateContent>
  <xr:revisionPtr revIDLastSave="0" documentId="13_ncr:1_{BD3E3776-D388-4848-81C9-A9575479E061}" xr6:coauthVersionLast="47" xr6:coauthVersionMax="47" xr10:uidLastSave="{00000000-0000-0000-0000-000000000000}"/>
  <bookViews>
    <workbookView xWindow="-22185" yWindow="-21720" windowWidth="38640" windowHeight="21120" tabRatio="806" activeTab="1" xr2:uid="{2B55324A-DB1C-481C-B041-D9A64D27E788}"/>
  </bookViews>
  <sheets>
    <sheet name="Record of Changes" sheetId="23" r:id="rId1"/>
    <sheet name="Quinns Beach" sheetId="3" r:id="rId2"/>
    <sheet name="Grannies Beach" sheetId="6" r:id="rId3"/>
    <sheet name="Grace Darling (Lancelin)" sheetId="8" r:id="rId4"/>
    <sheet name="Seabird" sheetId="9" r:id="rId5"/>
    <sheet name="C.Y. Oconnor" sheetId="7" r:id="rId6"/>
    <sheet name="Kwinana Industrial" sheetId="11" r:id="rId7"/>
    <sheet name="Kwinana Town Beach" sheetId="12" r:id="rId8"/>
    <sheet name="Rockingham Townsite" sheetId="13" r:id="rId9"/>
    <sheet name="North Point Peron" sheetId="14" r:id="rId10"/>
    <sheet name="Mandurah Northern Beaches" sheetId="10" r:id="rId11"/>
    <sheet name="Wonnerup" sheetId="15" r:id="rId12"/>
    <sheet name="Emu Pt" sheetId="16" r:id="rId13"/>
    <sheet name="Data" sheetId="4" r:id="rId14"/>
    <sheet name="Lists" sheetId="1" r:id="rId15"/>
  </sheets>
  <definedNames>
    <definedName name="_xlnm.Print_Area" localSheetId="5">'C.Y. Oconnor'!$A$1:$L$71</definedName>
    <definedName name="_xlnm.Print_Area" localSheetId="12">'Emu Pt'!$A$1:$M$72</definedName>
    <definedName name="_xlnm.Print_Area" localSheetId="3">'Grace Darling (Lancelin)'!$A$1:$L$71</definedName>
    <definedName name="_xlnm.Print_Area" localSheetId="2">'Grannies Beach'!$A$1:$L$71</definedName>
    <definedName name="_xlnm.Print_Area" localSheetId="6">'Kwinana Industrial'!$A$1:$L$70</definedName>
    <definedName name="_xlnm.Print_Area" localSheetId="7">'Kwinana Town Beach'!$A$1:$M$71</definedName>
    <definedName name="_xlnm.Print_Area" localSheetId="10">'Mandurah Northern Beaches'!$A$1:$M$72</definedName>
    <definedName name="_xlnm.Print_Area" localSheetId="9">'North Point Peron'!$A$1:$M$74</definedName>
    <definedName name="_xlnm.Print_Area" localSheetId="1">'Quinns Beach'!$A$1:$N$73</definedName>
    <definedName name="_xlnm.Print_Area" localSheetId="8">'Rockingham Townsite'!$A$1:$M$66</definedName>
    <definedName name="_xlnm.Print_Area" localSheetId="4">Seabird!$A$1:$L$70</definedName>
    <definedName name="_xlnm.Print_Area" localSheetId="11">Wonnerup!$A$1:$L$70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16" l="1"/>
  <c r="H4" i="16"/>
  <c r="G10" i="11" l="1"/>
  <c r="H6" i="15"/>
  <c r="H7" i="16"/>
  <c r="H17" i="14"/>
  <c r="H39" i="15" l="1"/>
  <c r="H36" i="15"/>
  <c r="H38" i="15"/>
  <c r="H53" i="15"/>
  <c r="H13" i="13"/>
  <c r="H23" i="16"/>
  <c r="H24" i="16"/>
  <c r="H25" i="16"/>
  <c r="H22" i="16"/>
  <c r="H5" i="16" l="1"/>
  <c r="H6" i="16"/>
  <c r="H18" i="16"/>
  <c r="H9" i="14"/>
  <c r="H23" i="13" l="1"/>
  <c r="H9" i="16" l="1"/>
  <c r="H8" i="16"/>
  <c r="H10" i="16"/>
  <c r="H11" i="16"/>
  <c r="H5" i="15"/>
  <c r="H3" i="15"/>
  <c r="H18" i="15"/>
  <c r="H17" i="15"/>
  <c r="H16" i="15"/>
  <c r="H15" i="15"/>
  <c r="H3" i="12"/>
  <c r="H4" i="12"/>
  <c r="H7" i="12"/>
  <c r="H6" i="13" l="1"/>
  <c r="H8" i="13"/>
  <c r="H20" i="13"/>
  <c r="H22" i="13"/>
  <c r="H4" i="13"/>
  <c r="H5" i="13"/>
  <c r="H7" i="13"/>
  <c r="H9" i="13"/>
  <c r="H10" i="13"/>
  <c r="H11" i="13"/>
  <c r="H14" i="13"/>
  <c r="H15" i="13"/>
  <c r="H17" i="13"/>
  <c r="H16" i="13"/>
  <c r="H18" i="13"/>
  <c r="H19" i="13"/>
  <c r="H28" i="15"/>
  <c r="H29" i="15"/>
  <c r="H30" i="15"/>
  <c r="H31" i="15"/>
  <c r="H32" i="15"/>
  <c r="H33" i="15"/>
  <c r="H37" i="15"/>
  <c r="H56" i="15"/>
  <c r="H50" i="15" l="1"/>
  <c r="H40" i="15" l="1"/>
  <c r="H41" i="15"/>
  <c r="H42" i="15"/>
  <c r="H48" i="15"/>
  <c r="H49" i="15"/>
  <c r="H51" i="15"/>
  <c r="H52" i="15"/>
  <c r="H54" i="15"/>
  <c r="H55" i="15"/>
  <c r="H57" i="15"/>
  <c r="H25" i="15"/>
  <c r="H12" i="16"/>
  <c r="H13" i="16"/>
  <c r="H14" i="16"/>
  <c r="H15" i="16"/>
  <c r="H17" i="16"/>
  <c r="H19" i="16"/>
  <c r="H16" i="16"/>
  <c r="H21" i="16"/>
  <c r="H20" i="16"/>
  <c r="H26" i="16" l="1"/>
  <c r="H6" i="14" l="1"/>
  <c r="H7" i="14"/>
  <c r="H21" i="14" l="1"/>
  <c r="H8" i="12"/>
  <c r="G7" i="11"/>
  <c r="G3" i="11"/>
  <c r="G5" i="11"/>
  <c r="G4" i="11"/>
  <c r="H11" i="12"/>
  <c r="H12" i="12"/>
  <c r="H13" i="12"/>
  <c r="H10" i="12" l="1"/>
  <c r="H9" i="12"/>
  <c r="H14" i="12"/>
  <c r="H15" i="12"/>
  <c r="G6" i="11"/>
  <c r="H30" i="10"/>
  <c r="H19" i="10"/>
  <c r="H21" i="13"/>
  <c r="H3" i="13"/>
  <c r="H16" i="12"/>
  <c r="H42" i="14" l="1"/>
  <c r="H43" i="14"/>
  <c r="H41" i="14"/>
  <c r="H45" i="14"/>
  <c r="H44" i="14"/>
  <c r="H39" i="14" l="1"/>
  <c r="H40" i="14"/>
  <c r="F5" i="7" l="1"/>
  <c r="F7" i="9"/>
  <c r="F8" i="9"/>
  <c r="F9" i="9"/>
  <c r="F18" i="8"/>
  <c r="H26" i="10"/>
  <c r="H38" i="10"/>
  <c r="H10" i="10"/>
  <c r="H23" i="10"/>
  <c r="H22" i="10"/>
  <c r="G12" i="11"/>
  <c r="G13" i="11"/>
  <c r="G14" i="11"/>
  <c r="G15" i="11"/>
  <c r="G16" i="11"/>
  <c r="G17" i="11"/>
  <c r="G11" i="11"/>
  <c r="H34" i="10"/>
  <c r="H35" i="10"/>
  <c r="H36" i="10"/>
  <c r="H55" i="10"/>
  <c r="H27" i="10"/>
  <c r="H31" i="10"/>
  <c r="H33" i="10"/>
  <c r="H54" i="10"/>
  <c r="H53" i="10"/>
  <c r="H52" i="10"/>
  <c r="H51" i="10"/>
  <c r="H44" i="10"/>
  <c r="H50" i="10"/>
  <c r="F14" i="7"/>
  <c r="F15" i="7"/>
  <c r="F17" i="7"/>
  <c r="F18" i="7"/>
  <c r="F3" i="9" l="1"/>
  <c r="F4" i="8"/>
  <c r="F6" i="8"/>
  <c r="F5" i="8"/>
  <c r="F7" i="8"/>
  <c r="F17" i="8"/>
  <c r="F16" i="8"/>
  <c r="F15" i="8"/>
  <c r="F14" i="8"/>
  <c r="F13" i="8"/>
  <c r="F11" i="8"/>
  <c r="F12" i="8"/>
  <c r="F10" i="8"/>
  <c r="F9" i="8"/>
  <c r="F8" i="8"/>
  <c r="H33" i="3" l="1"/>
  <c r="H32" i="3"/>
  <c r="H30" i="3"/>
  <c r="H29" i="3"/>
  <c r="H28" i="3"/>
  <c r="H22" i="3"/>
  <c r="H20" i="3"/>
  <c r="H18" i="3"/>
  <c r="H19" i="3"/>
  <c r="H7" i="3"/>
  <c r="H41" i="3"/>
  <c r="H44" i="3"/>
  <c r="H43" i="3"/>
  <c r="H36" i="3" l="1"/>
  <c r="H45" i="3"/>
  <c r="H35" i="3"/>
  <c r="H6" i="3"/>
  <c r="H8" i="3"/>
  <c r="H10" i="3"/>
  <c r="H9" i="3"/>
  <c r="H12" i="3"/>
  <c r="H11" i="3"/>
  <c r="H17" i="3"/>
  <c r="H16" i="3"/>
  <c r="H15" i="3"/>
  <c r="H14" i="3"/>
  <c r="H21" i="3"/>
  <c r="H23" i="3"/>
  <c r="H24" i="3"/>
  <c r="H25" i="3"/>
  <c r="H27" i="3"/>
  <c r="H26" i="3"/>
  <c r="H31" i="3"/>
  <c r="H34" i="3"/>
  <c r="H37" i="3"/>
  <c r="H38" i="3"/>
  <c r="H39" i="3"/>
  <c r="H40" i="3"/>
  <c r="H42" i="3"/>
  <c r="H4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tc={4F5E95BD-3B16-4380-BE40-2D70766959C4}</author>
  </authors>
  <commentList>
    <comment ref="E5" authorId="0" shapeId="0" xr:uid="{4F5E95BD-3B16-4380-BE40-2D70766959C4}">
      <text>
        <t>[Threaded comment]
Your version of Excel allows you to read this threaded comment; however, any edits to it will get removed if the file is opened in a newer version of Excel. Learn more: https://go.microsoft.com/fwlink/?linkid=870924
Comment:
    Used a density conversion of 1.55T/m3 of trucked sand (tonnes) placed in situ (m3).</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tc={79BAF49D-E638-4BAF-B8DB-9C5803A09689}</author>
  </authors>
  <commentList>
    <comment ref="E3" authorId="0" shapeId="0" xr:uid="{79BAF49D-E638-4BAF-B8DB-9C5803A09689}">
      <text>
        <t xml:space="preserve">[Threaded comment]
Your version of Excel allows you to read this threaded comment; however, any edits to it will get removed if the file is opened in a newer version of Excel. Learn more: https://go.microsoft.com/fwlink/?linkid=870924
Comment:
    Is this the limestone retaining wall or surf beach stabilisation works?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tc={68DF8F87-DE7F-4E29-BA7D-5043CCB46E0E}</author>
  </authors>
  <commentList>
    <comment ref="C1" authorId="0" shapeId="0" xr:uid="{68DF8F87-DE7F-4E29-BA7D-5043CCB46E0E}">
      <text>
        <t>[Threaded comment]
Your version of Excel allows you to read this threaded comment; however, any edits to it will get removed if the file is opened in a newer version of Excel. Learn more: https://go.microsoft.com/fwlink/?linkid=870924
Comment:
    Add in date updated</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08DC962-F208-45C6-82D1-AC8379A12043}" keepAlive="1" name="Query - Table1" description="Connection to the 'Table1' query in the workbook." type="5" refreshedVersion="8" background="1" saveData="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<sst xmlns="http://schemas.openxmlformats.org/spreadsheetml/2006/main" count="1825" uniqueCount="543">
  <si>
    <r>
      <rPr>
        <b/>
        <sz val="9"/>
        <color theme="1"/>
        <rFont val="Segoe UI"/>
        <family val="2"/>
      </rPr>
      <t>Offshore breakwater:</t>
    </r>
    <r>
      <rPr>
        <sz val="9"/>
        <color theme="1"/>
        <rFont val="Segoe UI"/>
        <family val="2"/>
      </rPr>
      <t xml:space="preserve"> Length, material (rock/GSC), distance to shore, spacing/interval; crest level
(rock/GSC), distance to shore, spacing/interval; crest level
</t>
    </r>
    <r>
      <rPr>
        <b/>
        <sz val="9"/>
        <color theme="1"/>
        <rFont val="Segoe UI"/>
        <family val="2"/>
      </rPr>
      <t xml:space="preserve">Groyne: </t>
    </r>
    <r>
      <rPr>
        <sz val="9"/>
        <color theme="1"/>
        <rFont val="Segoe UI"/>
        <family val="2"/>
      </rPr>
      <t xml:space="preserve">Length, material (rock/GSC/timber), spacing/interval; crest level
</t>
    </r>
    <r>
      <rPr>
        <b/>
        <sz val="9"/>
        <color theme="1"/>
        <rFont val="Segoe UI"/>
        <family val="2"/>
      </rPr>
      <t>Seawall or revetment:</t>
    </r>
    <r>
      <rPr>
        <sz val="9"/>
        <color theme="1"/>
        <rFont val="Segoe UI"/>
        <family val="2"/>
      </rPr>
      <t xml:space="preserve"> Length, material (rock/GSC); crest level
</t>
    </r>
  </si>
  <si>
    <t>Site</t>
  </si>
  <si>
    <t>Name</t>
  </si>
  <si>
    <t>Ownership</t>
  </si>
  <si>
    <t>Mgmt Hierarchy</t>
  </si>
  <si>
    <t>Description</t>
  </si>
  <si>
    <t>Lat</t>
  </si>
  <si>
    <t>Lon</t>
  </si>
  <si>
    <t>Year of Construction (completion)</t>
  </si>
  <si>
    <t>Type of Cost</t>
  </si>
  <si>
    <t>Current Condition</t>
  </si>
  <si>
    <t>Condition Comments</t>
  </si>
  <si>
    <t>Past damage/repairs/improvements;</t>
  </si>
  <si>
    <t>Structure Information (see above)</t>
  </si>
  <si>
    <t>Remaining design life (while performing intended function);</t>
  </si>
  <si>
    <t>Typical/representative photo/s captured during the site visit.</t>
  </si>
  <si>
    <t>Quinns Beach</t>
  </si>
  <si>
    <t>Sand nourishment</t>
  </si>
  <si>
    <t>Protect</t>
  </si>
  <si>
    <t>2580m3 of sand placed at QB13 (north side of Groyne 3)</t>
  </si>
  <si>
    <t>Maintenance</t>
  </si>
  <si>
    <t>3225m3 of sand placed at FS Carpark</t>
  </si>
  <si>
    <t>Dune fencing repairs and sand redistribution</t>
  </si>
  <si>
    <t>Dune and windbreak fencing repairs and sand redistribution</t>
  </si>
  <si>
    <t>GSC Repairs</t>
  </si>
  <si>
    <t>Recovered buried and dislodged GSC from beach</t>
  </si>
  <si>
    <t>Staircase repairs</t>
  </si>
  <si>
    <t>Stair repairs - minor</t>
  </si>
  <si>
    <t>2580m3 of sand placed at FS Carpark (north side of Groyne 1)</t>
  </si>
  <si>
    <t>1935m3 of sand placed at FS Carpark (north side of Groyne 1)</t>
  </si>
  <si>
    <t>Refurbishment of groyne 1</t>
  </si>
  <si>
    <t>Maintenance and upgrade</t>
  </si>
  <si>
    <t>-31.67196°</t>
  </si>
  <si>
    <t>115.690347°</t>
  </si>
  <si>
    <t xml:space="preserve"> </t>
  </si>
  <si>
    <t>1290m3 of sand placed north of groyne 3</t>
  </si>
  <si>
    <t>1290m3 of sand placed north of groyne 4</t>
  </si>
  <si>
    <t>4970m3 of sand placed at FS carpark</t>
  </si>
  <si>
    <t>2130m3 of sand placed at Groyne 3</t>
  </si>
  <si>
    <t>1935m3 of sand placed at Groyne 4</t>
  </si>
  <si>
    <t>Extension of existing groyne 3</t>
  </si>
  <si>
    <t>Extended by 15m</t>
  </si>
  <si>
    <t>-31.663794°</t>
  </si>
  <si>
    <t>115.688793°</t>
  </si>
  <si>
    <t>Capital</t>
  </si>
  <si>
    <t>12260m3 of nourishment associated with groyne 2 upgrades</t>
  </si>
  <si>
    <t>Extension of existing groyne 2</t>
  </si>
  <si>
    <t>CoW</t>
  </si>
  <si>
    <t>Extended by 45m</t>
  </si>
  <si>
    <t>-31.667773°</t>
  </si>
  <si>
    <t>115.689575°</t>
  </si>
  <si>
    <t>7097m3 of sand placed (assumed apart of Groyne 4)</t>
  </si>
  <si>
    <t>Groyne 4 construction</t>
  </si>
  <si>
    <t>60m long northern groyne</t>
  </si>
  <si>
    <t>-31.658903°</t>
  </si>
  <si>
    <t>115.687278°</t>
  </si>
  <si>
    <t>Access ramp construction</t>
  </si>
  <si>
    <t>Associated with groyne 4 construction</t>
  </si>
  <si>
    <t>8065m3 of sand placed at FS Carpark</t>
  </si>
  <si>
    <t>6450m3 placed at FS Carpark</t>
  </si>
  <si>
    <t>6450m3 placed at Groyne 3</t>
  </si>
  <si>
    <t>5806m3 placed at groyne 3</t>
  </si>
  <si>
    <t>1290m3 placed at Carpark</t>
  </si>
  <si>
    <t>3870m3 of sand placed at FS Carpark</t>
  </si>
  <si>
    <t>GSC Seawall Construction</t>
  </si>
  <si>
    <t>280m of GSC along FS Park &amp; dune rehabilitation</t>
  </si>
  <si>
    <t>-31.673266°</t>
  </si>
  <si>
    <t>115.691010°</t>
  </si>
  <si>
    <t>16780m3 at FS carpark</t>
  </si>
  <si>
    <t>Seawall repairs</t>
  </si>
  <si>
    <t>Adhoc repair of limestone seawall</t>
  </si>
  <si>
    <t>-31.670633°</t>
  </si>
  <si>
    <t>115.690714°</t>
  </si>
  <si>
    <t>Groyne Maintenance (1-3) &amp; Seawall repairs</t>
  </si>
  <si>
    <t>Required to improve the condition of the three groyne structures and repair the seawall</t>
  </si>
  <si>
    <t>19355m3 nourishment</t>
  </si>
  <si>
    <t>32258m3 nourishment</t>
  </si>
  <si>
    <t>67097m3 nourished to support new groyne</t>
  </si>
  <si>
    <t>Groyne 3 construction</t>
  </si>
  <si>
    <t>60645m3 nourished to support new groyne</t>
  </si>
  <si>
    <t>Groyne 1 construction</t>
  </si>
  <si>
    <t>Groyne 2 construction</t>
  </si>
  <si>
    <t>Seawall Construction</t>
  </si>
  <si>
    <t>Emergency coastal protection works; limestone boulder seawall placed in front of car park</t>
  </si>
  <si>
    <t>Artificial Headland Construction</t>
  </si>
  <si>
    <t>Construction of artificial headlandat cusp where Quinns beach naturally deviates northwards</t>
  </si>
  <si>
    <t>-31.675838°</t>
  </si>
  <si>
    <t>115.691028°</t>
  </si>
  <si>
    <t>Department of Transport
Grannies Beach
Database of Coastal Management History</t>
  </si>
  <si>
    <t>Design conditions (where previously documented);</t>
  </si>
  <si>
    <t>Design philosophy/guiding principles (where previously documented);</t>
  </si>
  <si>
    <t>Intended purpose/function (engineering, amenity/public, environmental);</t>
  </si>
  <si>
    <t>Benefits/Impacts/issues/challenges/lessons learnt;</t>
  </si>
  <si>
    <t>Assessment of performance/effectiveness; and</t>
  </si>
  <si>
    <t>Grannies/Surf beach</t>
  </si>
  <si>
    <t>Port Denison Breakwater Construction</t>
  </si>
  <si>
    <t>Marina opened</t>
  </si>
  <si>
    <t>20,000m3 placed in front of Caravan Park (sourced from Dune Sand at Airstrip)</t>
  </si>
  <si>
    <t>GSC protextion</t>
  </si>
  <si>
    <t>GSCs placed at toe of limestone retaining wall at Grannies Beach, repairs also made to retaining wall.</t>
  </si>
  <si>
    <t>Coastal Protection Works</t>
  </si>
  <si>
    <t xml:space="preserve">Coastal Protection Works - Grannies Beach </t>
  </si>
  <si>
    <t>Emergency protection works</t>
  </si>
  <si>
    <t>Emergency protection works - Grannies beach</t>
  </si>
  <si>
    <t>13,500m3 placed at Grannies and Surf Beach (sourced from coarse sand/shells from south of Port Denison)</t>
  </si>
  <si>
    <t>Seawall stage 1</t>
  </si>
  <si>
    <t>Grannies seawall - 30m at southern end of caravan park</t>
  </si>
  <si>
    <t>Seawall or revetment: Length = 30m, Rock (basalt); crest level = 4.6-5.5m, Armour = 0.8 - 3T</t>
  </si>
  <si>
    <t>2,500m3 of sand placed at Grannies and surf beach</t>
  </si>
  <si>
    <t>500m3 placed at Surf Beach (sourced from Dune Sand)</t>
  </si>
  <si>
    <t>Seawall stage 2</t>
  </si>
  <si>
    <t>Grannies seawall - 170m northwards of phase 1</t>
  </si>
  <si>
    <t>Seawall or revetment: Length = 170m, Rock (basalt); crest level = 4.6-5.5m, Armour = 0.8 - 3T</t>
  </si>
  <si>
    <t>1,800m3 placed at Grannies  Beach (sourced from Dune Sand)</t>
  </si>
  <si>
    <t>1,000m3 placed at Grannies  Beach (sourced from Dune Sand)</t>
  </si>
  <si>
    <t>Seawall stage 3</t>
  </si>
  <si>
    <t>30m extension north of phase 2</t>
  </si>
  <si>
    <t>Sand/stabilisation - Stage 1 Concrete + revegetation</t>
  </si>
  <si>
    <t>50m Surf beach stablisation works, insitu sand/concrete mixture</t>
  </si>
  <si>
    <t>Sand/stabilisation - Stage 2 Concrete + revegetation</t>
  </si>
  <si>
    <t>150m Surf beach stablisation works, insitu sand/concrete mixture. Includes removal of excess rock from seawall.</t>
  </si>
  <si>
    <t>N/A</t>
  </si>
  <si>
    <t>Grannies retaining wall emergency repairs</t>
  </si>
  <si>
    <t>Concrete poured to provide support to cracking retaining wall</t>
  </si>
  <si>
    <t>Cracks present, poured concrete repairs scoured</t>
  </si>
  <si>
    <t>Sand/stabilisation - Stage 3 Concrete</t>
  </si>
  <si>
    <t>80m Surf beach stablisation works, insitu sand/concrete mixture</t>
  </si>
  <si>
    <t>Sand/stabilisation - Stage 3 revegetation</t>
  </si>
  <si>
    <t>Surf beach nature-based stablisation</t>
  </si>
  <si>
    <t>CY Oconnor Beach South</t>
  </si>
  <si>
    <t>17 675 m3 of sand sourced from Chelydra Beach</t>
  </si>
  <si>
    <t>CY Oconnor Beach North</t>
  </si>
  <si>
    <t>6 750 m3 of sand sourced from Island St Groyne</t>
  </si>
  <si>
    <t>Geotextile Sand Container revetment</t>
  </si>
  <si>
    <t>North wall construction</t>
  </si>
  <si>
    <t>n/a (buried)</t>
  </si>
  <si>
    <t>Crest Level = ~3.3m CD, GSC size = 1.2m3, length = 51m</t>
  </si>
  <si>
    <t xml:space="preserve">1 500 m3 of sand sourced from Island Street Groyne </t>
  </si>
  <si>
    <t>Engineered fringing reef</t>
  </si>
  <si>
    <t>Installation of a modular engineered fringing reef comprising a 100 m long, curved section of bespoke concrete armour units in three rows was fabricated and installed by Subcon for the City. Required 105 concrete bombora units.</t>
  </si>
  <si>
    <t>Crest Level = ~3.8m CD, GSC size = 1.2m3, length = 20m</t>
  </si>
  <si>
    <t>4 386 m3 of sand sourced from Island St Groyne and haulage south along the beach to the nourishment site.</t>
  </si>
  <si>
    <t>4 956 m3 of sand sourced from Chelydra Beach (involving excavation of sand from the sand trap (Power Station) beach north of Port Coogee and haulage north along the beach to the nourishment site)</t>
  </si>
  <si>
    <t>600 m3 of sand sourced from C.Y. O'Connor Beach North was used to nourish North of Catherine Point Groyne  (Small-scale emergency sand nourishment actions were undertaken to in response to severe scarping at the base of the groyne to address public safety issues and protect the base of the groyne)</t>
  </si>
  <si>
    <t>South wall construction</t>
  </si>
  <si>
    <t xml:space="preserve">15000 m3 of sand sourced from Chelydra Beach </t>
  </si>
  <si>
    <t xml:space="preserve">4500 m3 of sand sourced from Chelydra Beach </t>
  </si>
  <si>
    <t>15 750 m3 of sand sourced from Chelydra Beach (sand back-passing from the power station sand trap)</t>
  </si>
  <si>
    <t>21000 m3 of sand sourced from Chelydra Beach (campaign halved before/after winter)</t>
  </si>
  <si>
    <t>21001 m3 of sand sourced from Chelydra Beach (campaign halved before/after winter)</t>
  </si>
  <si>
    <t>Reconstruction of dual use path</t>
  </si>
  <si>
    <t>Reconstruction/retreat of the dual-use shared path running along the coast - reconstructed further inland in 2013 (north of the Catherine Point) in response to shoreline recession.</t>
  </si>
  <si>
    <t>Catherine Point</t>
  </si>
  <si>
    <t>Groyne remediation and extension</t>
  </si>
  <si>
    <t>Groyne extension by 30m and access upgrades</t>
  </si>
  <si>
    <t>Crest Level = ~5.25m CD, Armour size  4T, length = 160m</t>
  </si>
  <si>
    <t>Reconstruction/retreat of the dual-use shared path running along the coast - reconstructed further inland in 2009 (south of Catherine Point) in response to shoreline recession.</t>
  </si>
  <si>
    <t xml:space="preserve">Breakwaters at Port Coogee </t>
  </si>
  <si>
    <t>Construction of breakwaters at Port Coogee</t>
  </si>
  <si>
    <t>Island Point</t>
  </si>
  <si>
    <t>Rock revetment</t>
  </si>
  <si>
    <t>Rock revetment protection placed on south side of the groyne</t>
  </si>
  <si>
    <t>Groyne Extension</t>
  </si>
  <si>
    <t xml:space="preserve">Groyne extended 80 m </t>
  </si>
  <si>
    <t>Groyne Construction</t>
  </si>
  <si>
    <t>Initial groyne construction of 107m length</t>
  </si>
  <si>
    <t>Groyne extended 60 m  due to saturation</t>
  </si>
  <si>
    <t>Initial groyne construction of 70 m length</t>
  </si>
  <si>
    <t>Success Bank</t>
  </si>
  <si>
    <t>Channel Dredging</t>
  </si>
  <si>
    <t>Offshore placement of dredge material to the west of the navigation channel (side-casting) during construction of Success Channel (1942-1945)</t>
  </si>
  <si>
    <t>40 m  bend section of dual use pathway (north of Catherine Point) relocated inland, straight section</t>
  </si>
  <si>
    <t>Seabird</t>
  </si>
  <si>
    <t>Approximately 730m3 of sand nourishment</t>
  </si>
  <si>
    <t>Dune revegetation</t>
  </si>
  <si>
    <t>Undertaken in conjunction with seawall works</t>
  </si>
  <si>
    <t>Limestone revetment construction, flex-mat removal</t>
  </si>
  <si>
    <t>Approximately 700m in length</t>
  </si>
  <si>
    <t xml:space="preserve">Seawall or revetment: Length = 700m, material=limestone; crest level=4m AHD, crest width=3.3m, rock armour =x2 layers of 2-3T </t>
  </si>
  <si>
    <t>12yr (estimated)</t>
  </si>
  <si>
    <t>Temporary protection works</t>
  </si>
  <si>
    <t>Installation of concrete flex-mat and 3500m3 sand nourishment</t>
  </si>
  <si>
    <t>Sand nourishment Turner Street</t>
  </si>
  <si>
    <t>Approximately 3500m3 of nourishment</t>
  </si>
  <si>
    <t>Approximately 1800m3 of nourishment at Jackson road</t>
  </si>
  <si>
    <t>Approximately 2000m3 of sand nourishment, emergency foreshore protection</t>
  </si>
  <si>
    <t>Kwinana Industrial</t>
  </si>
  <si>
    <t>BP Headland 1</t>
  </si>
  <si>
    <t>BP Headland 2</t>
  </si>
  <si>
    <t>BP Headland 3</t>
  </si>
  <si>
    <t>BP Headland 4</t>
  </si>
  <si>
    <t>BP Headland 5</t>
  </si>
  <si>
    <t>BP Headland 6</t>
  </si>
  <si>
    <t>BP Headland 7</t>
  </si>
  <si>
    <t>Kwinana Power Station seawall</t>
  </si>
  <si>
    <t>Kwinana</t>
  </si>
  <si>
    <t xml:space="preserve">Initial construction estimated </t>
  </si>
  <si>
    <t>Lancelin</t>
  </si>
  <si>
    <t>2654m3 used to nourish Grace Darling beaches, sourced from local sand pits</t>
  </si>
  <si>
    <t>4460m3 used to nourish Grace Darling beaches</t>
  </si>
  <si>
    <t>2194m3 used to nourish Grace Darling beaches</t>
  </si>
  <si>
    <t>Sand nourishment (dredge disposal)</t>
  </si>
  <si>
    <t>8000m3 of dredge disposal used to nourish Grace Darling beaches, DoT dredging campaign brought forward due to erosion at GD</t>
  </si>
  <si>
    <t>1613m3 used to nourish Grace Darling beaches</t>
  </si>
  <si>
    <t>429m3 used to nourish Grace Darling beaches</t>
  </si>
  <si>
    <t>382m3 used to nourish Grace Darling beaches</t>
  </si>
  <si>
    <t>4500m3 of dredge disposal used to nourish Grace Darling beaches</t>
  </si>
  <si>
    <t>1185m3 used to nourish Grace Darling beaches</t>
  </si>
  <si>
    <t>3500m3 used to nourish Grace Darling beaches</t>
  </si>
  <si>
    <t>1200m3 used to nourish Grace Darling beaches</t>
  </si>
  <si>
    <t>4500m3 used to nourish Grace Darling beaches</t>
  </si>
  <si>
    <t>1000m3 used to nourish Grace Darling beaches</t>
  </si>
  <si>
    <t>Initial construction of Grace Darling Park facilities</t>
  </si>
  <si>
    <t>5 = Good condition, fully functional
3 = Moderate condition, still functional
1 = Poor condition, not functional</t>
  </si>
  <si>
    <t>Current Condition (/5)</t>
  </si>
  <si>
    <t>Mandurah Northern Beaches</t>
  </si>
  <si>
    <t>Sand Bypassing</t>
  </si>
  <si>
    <t>180577 m3 pumped sand bypassing from Doddi's beach sandtrap</t>
  </si>
  <si>
    <t>181329 m3 pumped sand bypassing from Doddi's beach sandtrap</t>
  </si>
  <si>
    <t>220003 m3 pumped sand bypassing from Doddi's beach sandtrap</t>
  </si>
  <si>
    <t>191659 m3 pumped sand bypassing from Doddi's beach sandtrap</t>
  </si>
  <si>
    <t>160000 m3 pumped sand bypassing from Doddi's beach sandtrap</t>
  </si>
  <si>
    <t>Sand nourishment/scraping</t>
  </si>
  <si>
    <t>Fifth groyne (San Remo) sand scraped from adjacent to groyne and used to protect  scarped dune crest extending approximately 430m long south of the groyne</t>
  </si>
  <si>
    <t>170000 m3 pumped sand bypassing from Doddi's beach sandtrap</t>
  </si>
  <si>
    <t>175007 m3 pumped sand bypassing from Doddi's beach sandtrap</t>
  </si>
  <si>
    <t>166600 m3 pumped sand bypassing from Doddi's beach sandtrap</t>
  </si>
  <si>
    <t>196400 m3 pumped sand bypassing from Doddi's beach sandtrap</t>
  </si>
  <si>
    <t>149930 m3 pumped sand bypassing from Doddi's beach sandtrap</t>
  </si>
  <si>
    <t>133000 m3 pumped sand bypassing from Doddi's beach sandtrap</t>
  </si>
  <si>
    <t>150043 m3 pumped sand bypassing from Doddi's beach sandtrap</t>
  </si>
  <si>
    <t>130409 m3 pumped sand bypassing from Doddi's beach sandtrap</t>
  </si>
  <si>
    <t>Groyne maintenance/reconfiguration</t>
  </si>
  <si>
    <t>Fourth groyne (Wade St) reconfiguration, some armour on neck of groyne moved to protect the northern abutment. Lowering of neck intentional to encourage sand movement in high water events</t>
  </si>
  <si>
    <t>Slumping/scattered armour</t>
  </si>
  <si>
    <t>N/A (Dependant on sand management)</t>
  </si>
  <si>
    <t>101886 m3 pumped sand bypassing from Doddi's beach sandtrap</t>
  </si>
  <si>
    <t>112129 m3 pumped sand bypassing from Doddi's beach sandtrap</t>
  </si>
  <si>
    <t>Fourth groyne (Wade St), unknown qty/source</t>
  </si>
  <si>
    <t>Groyne maintenance</t>
  </si>
  <si>
    <t>Fifth groyne (San Remo) Approximately 12 large rocks worked into existing voids in groyne.</t>
  </si>
  <si>
    <t>164278 m3 pumped sand bypassing from Doddi's beach sandtrap</t>
  </si>
  <si>
    <t>120000 m3 pumped sand bypassing from Doddi's beach sandtrap</t>
  </si>
  <si>
    <t>5000m3 or nourishment at Second groyne (Henson St) sourced from Doddis sand trap -</t>
  </si>
  <si>
    <t>Remedial sand nourishment at Fourth groyne (Wade St). Unknown volume</t>
  </si>
  <si>
    <t>74000 m3 pumped sand bypassing from Doddi's beach sandtrap</t>
  </si>
  <si>
    <t>100000 m3 pumped sand bypassing from Doddi's beach sandtrap</t>
  </si>
  <si>
    <t>Groyne construction</t>
  </si>
  <si>
    <t>Fifth groyne (San Remo) construction</t>
  </si>
  <si>
    <t>Length=50m, limestone armour, 4-8T armour,crest level 4.6m CD (3.841m)</t>
  </si>
  <si>
    <t>Approximately 50000m3 nourishment to accompany Fifth groyne construction</t>
  </si>
  <si>
    <t>99000 m3 pumped sand bypassing from Doddi's beach sandtrap</t>
  </si>
  <si>
    <t>Groyne repairs</t>
  </si>
  <si>
    <t>Minor repairs to Fourth groyne, replacement of rocks along the length of the trunk and head</t>
  </si>
  <si>
    <t>Length = 65m, limestone armour, 2-8T</t>
  </si>
  <si>
    <t>Minor repairs to Third groyne, replacement of rocks along the length of the trunk and head</t>
  </si>
  <si>
    <t>Some slumping/moderate interlocking</t>
  </si>
  <si>
    <t>Length = 40m, limestone armour, 2-8T</t>
  </si>
  <si>
    <t>Minor repairs to Second groyne, replacement of rocks along the length of the trunk and head</t>
  </si>
  <si>
    <t>Scattered armour at neck</t>
  </si>
  <si>
    <t>Minor repairs to First groyne, replacement of rocks along the length of the trunk and head</t>
  </si>
  <si>
    <t>Length = 60m, limestone armour, 2-8T</t>
  </si>
  <si>
    <t>Seawall construction</t>
  </si>
  <si>
    <t>Town beach seawall upgrade (TABEC). Chainages 180m to 380m</t>
  </si>
  <si>
    <t>Armour, rock strength and density all not adequate as per the original design and todays standards, despite this wall still functional, and providing sand buffer exists, repairs not urgent.</t>
  </si>
  <si>
    <t>Length = 360m, limestone armour &lt;1T (MPR estimates)</t>
  </si>
  <si>
    <t>5 (providing sand buffer maintained)</t>
  </si>
  <si>
    <t>108000 m3 pumped sand bypassing from Doddi's beach sandtrap</t>
  </si>
  <si>
    <t>112000 m3 pumped sand bypassing from Doddi's beach sandtrap</t>
  </si>
  <si>
    <t>105000 m3 pumped sand bypassing from Doddi's beach sandtrap</t>
  </si>
  <si>
    <t>Town beach seawall construction as part of the Mandurah Ocean Marina development (didn't meet design parameters)</t>
  </si>
  <si>
    <t>58000 m3 pumped sand bypassing from Doddi's beach sandtrap</t>
  </si>
  <si>
    <t>39000 m3 pumped sand bypassing from Doddi's beach sandtrap</t>
  </si>
  <si>
    <t>142000 m3 pumped sand bypassing from Doddi's beach sandtrap (initiation of 5 year contract)</t>
  </si>
  <si>
    <t>26000 m3 pumped sand bypassing from Doddi's beach sandtrap</t>
  </si>
  <si>
    <t>44000 m3 pumped sand bypassing from Doddi's beach sandtrap</t>
  </si>
  <si>
    <t>Mandurah Entrance Channel</t>
  </si>
  <si>
    <t xml:space="preserve">Eastern seawall construction </t>
  </si>
  <si>
    <t>Fourth groyne (Wade st) construction</t>
  </si>
  <si>
    <t>Third groyne (Orion Rd) construction</t>
  </si>
  <si>
    <t>Second groyne (Henson St)</t>
  </si>
  <si>
    <t>First groyne (Aileen St)</t>
  </si>
  <si>
    <t>Training wall construction</t>
  </si>
  <si>
    <t>Training wall built to define entrance channel west and eastern shores</t>
  </si>
  <si>
    <t>Rockingham Townsite</t>
  </si>
  <si>
    <t>Geotextile sand container revetment (Flinders lane)</t>
  </si>
  <si>
    <t>Hymus street seawall</t>
  </si>
  <si>
    <t>Sand nourishment - Proposed</t>
  </si>
  <si>
    <t xml:space="preserve">Sand Nourishment </t>
  </si>
  <si>
    <t>North Point Peron</t>
  </si>
  <si>
    <t>Original sand trap groyne</t>
  </si>
  <si>
    <t>Original construction west of causeway abutment, ~200m</t>
  </si>
  <si>
    <t>Original boat launch construction</t>
  </si>
  <si>
    <t>Extension to sand trap groyne</t>
  </si>
  <si>
    <t>Rock seawall</t>
  </si>
  <si>
    <t>Seawall built by DEC protecting path access, ~170m long</t>
  </si>
  <si>
    <t>Spur extension to sand trap groyne</t>
  </si>
  <si>
    <t>Sand Trap Excavation</t>
  </si>
  <si>
    <t>Estimated 11000m3 removed from sand trap</t>
  </si>
  <si>
    <t>Estimated 9000m3 removed from sand trap</t>
  </si>
  <si>
    <t>Unknown m3 removed from sand trap</t>
  </si>
  <si>
    <t>Estimated 10000m3 removed from sand trap</t>
  </si>
  <si>
    <t>Estimated 12000m3 removed from sand trap</t>
  </si>
  <si>
    <t>GSC groyne installation</t>
  </si>
  <si>
    <t>Constructed at eastern side of School Camp foreshore</t>
  </si>
  <si>
    <t>Construction Cost Estimate</t>
  </si>
  <si>
    <t>Current Condition - (Assessment during Site Visit)</t>
  </si>
  <si>
    <t>Typical/representative photo/s (captured during the site visit)</t>
  </si>
  <si>
    <t>Year of Construction</t>
  </si>
  <si>
    <t>Avoid</t>
  </si>
  <si>
    <t>Grannies/Surf Beach</t>
  </si>
  <si>
    <t>Retreat</t>
  </si>
  <si>
    <t>Accommodate</t>
  </si>
  <si>
    <t>CY Oconnor Beach</t>
  </si>
  <si>
    <t>Busselton - Wonnerup</t>
  </si>
  <si>
    <t>Emu Point</t>
  </si>
  <si>
    <t>Kwinana Bulk Terminals - revetment</t>
  </si>
  <si>
    <t>Kwinana Bulk Jetty - northern revetment</t>
  </si>
  <si>
    <t>BHP Jetty - partial demolition</t>
  </si>
  <si>
    <t>Sand nourishment undertaken by City of Rockingham building out the dune, 500m south of the Well Park wreck</t>
  </si>
  <si>
    <t xml:space="preserve">4650m3 sand nourishment - south Wells Park </t>
  </si>
  <si>
    <t xml:space="preserve">11500m3 sand nourishment - south Wells Park </t>
  </si>
  <si>
    <t xml:space="preserve">10000m3 sand nourishment - south Wells Park </t>
  </si>
  <si>
    <t>Extension of southern end of rubble mound revetment south of Wells Park</t>
  </si>
  <si>
    <t>Rubble mound revetment extension</t>
  </si>
  <si>
    <t>50m x 20m, limestone, 3-5T external armour, 1-3T internal armour, crest 2.35m CD</t>
  </si>
  <si>
    <t>Initial construction of southern artificial headland</t>
  </si>
  <si>
    <t>Initial construction of northern artificial headland</t>
  </si>
  <si>
    <t>Rubble mound revetment construction</t>
  </si>
  <si>
    <t>Initial construction</t>
  </si>
  <si>
    <t>Limestone retaining wall construction</t>
  </si>
  <si>
    <t>Revegation works - Challenger Beach</t>
  </si>
  <si>
    <t>Revegation works - Watercorp/Suez beaches</t>
  </si>
  <si>
    <t>Exposed core, poorly interlocked armour units, and minimal crest width</t>
  </si>
  <si>
    <t>Rotation and cracking</t>
  </si>
  <si>
    <t>Condition - functioning</t>
  </si>
  <si>
    <t>Crest estimated in 2012, 1.5-2.0m AHD</t>
  </si>
  <si>
    <t>Varied crest height estimated in 2012, 3.2m AHD at northern end, 1.6m AHD at 110m south of Wells Park.</t>
  </si>
  <si>
    <t>Challenger Beach revetment (DoT ID S12)</t>
  </si>
  <si>
    <t>6600m3 sand nourishment - headland</t>
  </si>
  <si>
    <t>13500m3 sand nourishment - headland</t>
  </si>
  <si>
    <t>Sand Nourishment - west of camp school</t>
  </si>
  <si>
    <t xml:space="preserve">Estimated 15000m3 removed from sand trap </t>
  </si>
  <si>
    <t>Sand Nourishment - west of GSC groyne</t>
  </si>
  <si>
    <t>Reconfigured rock seawall, and upgrade/widening of dual use pathway</t>
  </si>
  <si>
    <t>Rock seawall upgrade (DBCA)</t>
  </si>
  <si>
    <t>Very good condition, well built (recently upgraded)</t>
  </si>
  <si>
    <t>Spur groyne extension and breakwater upgrade</t>
  </si>
  <si>
    <t>Extension and upgrade to spur groyne, upgrade to breakwater/revetment</t>
  </si>
  <si>
    <t>Spur groyne 75m, BW and revetemnet 125m. Crest = 4.25m CD, Limestone, W50 = 4T</t>
  </si>
  <si>
    <t>Bags slumping and rips apparent, due for replacement</t>
  </si>
  <si>
    <t>21580m3 nourishment volume at Wonnerup</t>
  </si>
  <si>
    <t>Refurbished by developer (Seaport) based on MRA design</t>
  </si>
  <si>
    <t>Relatively short (&lt;40m) and low</t>
  </si>
  <si>
    <t>Described as 1.53M m3</t>
  </si>
  <si>
    <t>Groyne extension</t>
  </si>
  <si>
    <t>Initial groyne construction</t>
  </si>
  <si>
    <t>Constructed off Cunningham St.</t>
  </si>
  <si>
    <t>~80m length, laterite rock, x2 layers of 1-3T rock, ~1.95m AHD crest</t>
  </si>
  <si>
    <t>Beach nourishment (accompanying groyne construction)</t>
  </si>
  <si>
    <t>Revetment extension</t>
  </si>
  <si>
    <t>Revetment extension and Oyster harbour groyne construction</t>
  </si>
  <si>
    <t>Headland, 100m length, x2 layers of 1-3T laterite, crest height ~1.5m AHD</t>
  </si>
  <si>
    <t>Extended by 20m</t>
  </si>
  <si>
    <t>Emergency revetment</t>
  </si>
  <si>
    <t>Nourishment of 77590m3</t>
  </si>
  <si>
    <t>Nourishment of 82220m3</t>
  </si>
  <si>
    <t>Nourishment of 7042m3</t>
  </si>
  <si>
    <t>Nourishment of 5000m3</t>
  </si>
  <si>
    <t>Nourishment of 18303m6</t>
  </si>
  <si>
    <t>Nourishment of 27825m3</t>
  </si>
  <si>
    <t>Nourishment of 41800m3</t>
  </si>
  <si>
    <t>Nourishment of 98200m3</t>
  </si>
  <si>
    <t>Nourishment of 141234m3</t>
  </si>
  <si>
    <t>Nourishment of 123200m4</t>
  </si>
  <si>
    <t>Port Geographe - major groyne and revetment reconfiguration</t>
  </si>
  <si>
    <t>Construction of Eastern PG Seawall</t>
  </si>
  <si>
    <t>Construction of Port Geographe Marina</t>
  </si>
  <si>
    <t>Nourishment of ~122000m3</t>
  </si>
  <si>
    <t>Nourishment of ~124000m3</t>
  </si>
  <si>
    <t>Nourishment of ~25000m3</t>
  </si>
  <si>
    <t>Nourishment of ~51000m3</t>
  </si>
  <si>
    <t>Nourishment of ~45000m3</t>
  </si>
  <si>
    <t>Nourishment of ~52400m3</t>
  </si>
  <si>
    <t>Nourishment of ~69000m3</t>
  </si>
  <si>
    <t>35000m3 nourishment volume at Wonnerup</t>
  </si>
  <si>
    <t>Sand Trap Scraping &amp; Stockpiling</t>
  </si>
  <si>
    <t>1000m3 nourished at Victoria St Car Park beach</t>
  </si>
  <si>
    <t>1500m3 nourished at Hymus St  beach</t>
  </si>
  <si>
    <t>4000m3 nourished at Wanliss St  beach</t>
  </si>
  <si>
    <t>4500m3 nourished at Palm beach west boat ramp to Hymus St</t>
  </si>
  <si>
    <t>1000m3 nourished at Victoria St Car Park</t>
  </si>
  <si>
    <t>2000m3 nourished at Flinders lane to Wanliss St</t>
  </si>
  <si>
    <t>400m3 nourished at Mangles Bay Fishing Club</t>
  </si>
  <si>
    <t>200m3 nourished at Mangles Bay Fishing Club</t>
  </si>
  <si>
    <t>1773m3 nourished at Palm beach west boat ramp to Hymus St</t>
  </si>
  <si>
    <t>3000m3 nourished at Palm beach west boat ramp to Hymus St</t>
  </si>
  <si>
    <t>Palm Beach Seawall and scour protection (apart of jetty)</t>
  </si>
  <si>
    <t>Rockingham foreshore redevelopment</t>
  </si>
  <si>
    <t>Rockingham Foreshore Beach Plaza Redevelopment Project , including seawall construction and scour protection at the toe of the reinforced concrete seawall. Estimated 700 GSC's</t>
  </si>
  <si>
    <t>Construction of Val Street Jetty 0-100m Jetty Approach Section. Demolition of existing approach and old jetty head. Onshore Reconstituted Limestone Seawall and Construction and Scour Protection Works. 213 GSCs</t>
  </si>
  <si>
    <t xml:space="preserve">Limestone Seawall; 350mm x 350mm x 1000mm Reconstituted Limestone Blocks, with x251 0.75m3 Elco Rock Geotextile Sand Containers; Bidim A34 Geotextile. Includes Tensar SS20 Biaaxial Geogrid landside of seawall. Base of wall 1.3m below NSL. </t>
  </si>
  <si>
    <t>14584m3 sand nourishment - headland</t>
  </si>
  <si>
    <t>Sand nourishment via trucking undertaken by City of Rockingham from Point Peron Sand trap</t>
  </si>
  <si>
    <t>3191m3 sand nourishment - headland</t>
  </si>
  <si>
    <t>Groyne 2 refurbishment</t>
  </si>
  <si>
    <t>Groyne 1  refurbishment</t>
  </si>
  <si>
    <t>Construction of GSC groyne 7</t>
  </si>
  <si>
    <t>Construction of GSC groyne 8</t>
  </si>
  <si>
    <t>Construction of GSC groyne 9</t>
  </si>
  <si>
    <t>Construction of GSC groyne 10</t>
  </si>
  <si>
    <t>Groyne 3 refurbishment</t>
  </si>
  <si>
    <t>Groyne 4  refurbishment</t>
  </si>
  <si>
    <t>Groyne 5 refurbishment</t>
  </si>
  <si>
    <t>Groyne 6  refurbishment</t>
  </si>
  <si>
    <t>Length 35m. Rock (Ironstone and Granite), Armour: M50 = 2T Ironstone, Crest height 0.5m AHD</t>
  </si>
  <si>
    <t>Length 35m. Rock (Ironstone and Granite), Armour: M50 = 2T Ironstone, Crest height 0.2m AHD</t>
  </si>
  <si>
    <t>Length 35m. Rock (Ironstone and Granite), Armour: M50 = 2T Ironstone, Crest height 0.1m AHD</t>
  </si>
  <si>
    <t>Length 35m. Rock (Ironstone and Granite), Armour: M50 = 2T Ironstone, Crest height 0.0m AHD</t>
  </si>
  <si>
    <t>Low profile ironstone (laterite) groyne</t>
  </si>
  <si>
    <t>Length 35m. No design details</t>
  </si>
  <si>
    <t>Reconfiguration undertaken between Nov2013 to June 2014</t>
  </si>
  <si>
    <t>. Rock (Ironstone), Armour: Double layer of M50, 3T Ironstone, Crest height 2.5m AHD, Crest width 3m</t>
  </si>
  <si>
    <t>Informal rubble mound revetment</t>
  </si>
  <si>
    <t>Construction of Val Street Seawall and scour protection (apart of jetty)</t>
  </si>
  <si>
    <t>GSC groyne construction</t>
  </si>
  <si>
    <t>Construction of x2 GSC sandbag groynes, initially undertaken as a trial</t>
  </si>
  <si>
    <t>Dual use path relocated (approximate chainage 1050 to 1250m)</t>
  </si>
  <si>
    <t>GSC revetment construction</t>
  </si>
  <si>
    <t>Sand nourishment, 10000m3 (to support GSC groyne trial)</t>
  </si>
  <si>
    <t>Photo records indicate dredged material used to nourish beach in lee of newly constructed headland</t>
  </si>
  <si>
    <t>Informal limestone revetment armouring footpath and road bend at Hymus street</t>
  </si>
  <si>
    <t xml:space="preserve">30m Timber Groyne (Jarrah) constructed 67m east of cnr Hymus St/The Esplanade at Palm Beach Foreshore. A second Jarrah Groyne (27m) is constructed within the Palm Beach West Boat Ramp structure, located 380m east of the western groyne. The groynes have helped stabilised the Palm Beach Foreshore beach compartment. </t>
  </si>
  <si>
    <t>Informal limestone revetment construction</t>
  </si>
  <si>
    <t>Timber groynes construction</t>
  </si>
  <si>
    <t>GSC revetment installed either side of limestone lookout. Local beach sand use for backfill over scour protection</t>
  </si>
  <si>
    <t>Boat launching facility and straight groyne</t>
  </si>
  <si>
    <t>90 degree, ~65m extension to sand trap groyne eastwards</t>
  </si>
  <si>
    <t>Spur groyne added northwards  ~50m</t>
  </si>
  <si>
    <t>61m length, trunk ~1.5m AHD, head ~0.9m AHD, Up to 4 layers of 2.5m3 bags (3m3 bags)
 2.5m3 Geotextile Sand Containers; 197 xDouble Sided Vandal Deterrent GSCs; 43xDouble Sided Vandal Deterrent Scour Flap Long Edge GSC's; 11xDouble Sided Vandal Deterrent Scour Flap Short Edge GSC's.</t>
  </si>
  <si>
    <t>GSC revetment installation</t>
  </si>
  <si>
    <t>Estimated 50m length, understood to be installed by Camp School, using Neo Civil 2.5m3 GSCs</t>
  </si>
  <si>
    <t>Buried, satelite imagery shows eaternmost bags may be damaged from vehicle accessing beach through gate</t>
  </si>
  <si>
    <t>Sand nourishment campaign (sand sourced from Griffiths St Beach)</t>
  </si>
  <si>
    <t>Sand sourced from Ellen Cove</t>
  </si>
  <si>
    <t>200m of dual use footpath realignment due to erosion risk</t>
  </si>
  <si>
    <t>Emergency management measure to avoid relocation of footpath.</t>
  </si>
  <si>
    <t>Dredging spoil dumped offshore of Middleton Beach</t>
  </si>
  <si>
    <t>Unknown quantity</t>
  </si>
  <si>
    <t>Rock headland construction (artificial headland)</t>
  </si>
  <si>
    <t>Beach renourishment, 36000m3 (accompanying headland construction)</t>
  </si>
  <si>
    <t>Informal rock placement at Mangles Bay Fishing Club</t>
  </si>
  <si>
    <t>Rock placement up western end of coastline. (Evidenced from aerial imagery)</t>
  </si>
  <si>
    <t>Emergency rubble mound seawall constructed to prevent loss of Layman Road</t>
  </si>
  <si>
    <t>Temporary seawall construction</t>
  </si>
  <si>
    <t>Built by developer</t>
  </si>
  <si>
    <t>Built by CoB</t>
  </si>
  <si>
    <t>Developer</t>
  </si>
  <si>
    <t xml:space="preserve">Seawall construction </t>
  </si>
  <si>
    <t>Initial construction Groyne 1 - laterite ironstone</t>
  </si>
  <si>
    <t>Initial construction Groyne 2 - laterite ironstone</t>
  </si>
  <si>
    <t>Initial construction Groyne 3 - laterite ironstone</t>
  </si>
  <si>
    <t>Initial construction Groyne 4 - laterite ironstone</t>
  </si>
  <si>
    <t>Initial construction Groyne 5 - laterite ironstone</t>
  </si>
  <si>
    <t>Initial construction Groyne 6 - laterite ironstone</t>
  </si>
  <si>
    <t>Constructed connecting the PG eastern breakwater to the first groyne, a limestone crown wall was also built set-back approximately 20m</t>
  </si>
  <si>
    <t>Sand backpassing/nourishment</t>
  </si>
  <si>
    <t>4500m3 to reinstsate of beach profile between Pt. Peron Limestone Seawall, east to the Point Peron Education Camp School.</t>
  </si>
  <si>
    <t>Estimated 15000m3 scraped and stockpiled in sandtrap and used for CoR nourishment (removed from the system)</t>
  </si>
  <si>
    <t>Estimated 21000m3 scraped and stockpiled in sandtrap and used for CoR nourishment (removed from the system)</t>
  </si>
  <si>
    <t>Estimated 10500m3 scraped and stockpiled in sandtrap and used for CoR nourishment (removed from the system)</t>
  </si>
  <si>
    <t>Estimated 12000m3 scraped and stockpiled in sandtrap and used for CoR nourishment (removed from the system)</t>
  </si>
  <si>
    <t>Estimated 19000m3 scraped and stockpiled in sandtrap and used for CoR nourishment (removed from the system)</t>
  </si>
  <si>
    <t>Estimated 20000m3 scraped and stockpiled in sandtrap and used for CoR nourishment (removed from the system)</t>
  </si>
  <si>
    <t>Estimated 16000m3 scraped and stockpiled in sandtrap and used for CoR nourishment (removed from the system)</t>
  </si>
  <si>
    <t>Estimated 22000m3 scraped and stockpiled in sandtrap and used for CoR nourishment (removed from the system)</t>
  </si>
  <si>
    <t>Estimated 5000m3 scraped and stockpiled in sandtrap and used for CoR nourishment (removed from the system)</t>
  </si>
  <si>
    <t>Estimated 15000m3 scraped and stockpiled in sandtrap and used for CoR nourishment (removed from the system) and used for CoR nourishment (removed from the system)</t>
  </si>
  <si>
    <t>Training wall repairs and maintenance</t>
  </si>
  <si>
    <t>Reinstatement of laterite rocks to increase the stability and height of the wall, and stabilising backfill with cement to protect it from scouring out when waves wash over the top</t>
  </si>
  <si>
    <t>75m long, limestone, crest = 4.5-6.0m, max armour 6.6T</t>
  </si>
  <si>
    <t>60m long, limestone, crest = 4.5-6.0m, max armour 6.6T</t>
  </si>
  <si>
    <t>85m long, limestone, crest = 4.5-6.0m, max armour 6.6T</t>
  </si>
  <si>
    <t>19799m3 nourishment volume at Wonnerup from PG Dredging disposal</t>
  </si>
  <si>
    <t>11360m3 nourishment at Wonnerup from external trucking</t>
  </si>
  <si>
    <t>9590m3 nourishment at Wonnerup from external trucking</t>
  </si>
  <si>
    <t>12190m3 nourishment at Wonnerup from PG Dredging disposal</t>
  </si>
  <si>
    <t>15160m3 nourishment at Wonnerup from external trucking</t>
  </si>
  <si>
    <t>13760m3 of nourishment at Wonnerup from PG Dredging disposal</t>
  </si>
  <si>
    <t>18700m3 of nourishment at Wonnerup from PG Dredging disposal</t>
  </si>
  <si>
    <t>8500m3 of  nourishment at Wonnerup from external truckin</t>
  </si>
  <si>
    <t>11800m3 nourishment volume at Wonnerup from external trucking</t>
  </si>
  <si>
    <t>30291m3 nourishment at Wonnerup from external trucking</t>
  </si>
  <si>
    <t>43628m3 nourishment at Wonnerup from external trucking</t>
  </si>
  <si>
    <t>10000m3 nourishment at Wonnerup from external trucking</t>
  </si>
  <si>
    <t>Good condition, potential steepening of the slope since ASCON, ASCON needed to compare</t>
  </si>
  <si>
    <t>Structure Information</t>
  </si>
  <si>
    <t xml:space="preserve">Structure Information </t>
  </si>
  <si>
    <t>4,500m3 nourishment to  Emu Beach + 400m3 over back of revetment</t>
  </si>
  <si>
    <t>4,000m3 nourishment to North of Middleton Beach</t>
  </si>
  <si>
    <t>3,000m3 nourishment to North of Middleton Beach</t>
  </si>
  <si>
    <t>2,500m3 used to nourish Grace Darling beaches</t>
  </si>
  <si>
    <t>1500m3 stabilisation works on eastern side of GSC groyne</t>
  </si>
  <si>
    <t>135 additional concrete modules installed (doubling the original amount) - 3 new rows of 3.5t bombora modules adjacent to current reef structure, shoreside of original structure</t>
  </si>
  <si>
    <t xml:space="preserve">Estimated 12000m3 scraped and stockpiled in sandtrap and used for CoR nourishment (removed from the system) </t>
  </si>
  <si>
    <t>Date</t>
  </si>
  <si>
    <t>Person/Company</t>
  </si>
  <si>
    <t>Changes Made</t>
  </si>
  <si>
    <t>Chris Webb/Worley</t>
  </si>
  <si>
    <t>Rev 1 Finalised for sites: Quinns Beach, Grannies Beach, Grace Darling (Lancelin), Seabird, C.Y. Oconnor, Kwinana Industrial, Kwinana Town Beach, Rockingham Townsite, North Point Peron, Mandurah Northern  Beaches, Wonnerup, Emu Pt</t>
  </si>
  <si>
    <t>Izzy Utley/DTMI</t>
  </si>
  <si>
    <t>Record added by</t>
  </si>
  <si>
    <t>IU</t>
  </si>
  <si>
    <t>CW</t>
  </si>
  <si>
    <t>Record added by:</t>
  </si>
  <si>
    <t>Department of Transport
Quinns Beach
Database of Coastal Management History
Date Populated: 15/01/2024
Last Updated: 21/11/2025</t>
  </si>
  <si>
    <t>Department of Transport
Grannies Beach
Database of Coastal Management History
Date Populated: 01/05/2024
Last Updated: 21/11/2025</t>
  </si>
  <si>
    <t>14000m3 sand nourishment - headland</t>
  </si>
  <si>
    <t>IU/LR</t>
  </si>
  <si>
    <t>14503m3  sand nourishment - headland</t>
  </si>
  <si>
    <t>Lucya Roncevich/DTMI</t>
  </si>
  <si>
    <t>1264m3 of sand placed at Queenscliff Park Carpark</t>
  </si>
  <si>
    <t>1358m3 at Quinns Dog Beach, north of Groyne 3</t>
  </si>
  <si>
    <t>1837m3t of sand placed at Quinns Beach (adj. to FS Carpark)</t>
  </si>
  <si>
    <t>Department of Transport
Grace Darling Park
Database of Coastal Management History
Date Populated: 01/08/2024
Last Updated: 21/11/2025</t>
  </si>
  <si>
    <t>Department of Transport
Seabird
Database of Coastal Management History
Date populated: 01/01/2025
Last Updated: 01/01/2025</t>
  </si>
  <si>
    <t>Department of Transport
C.Y. O'Connor
Database of Coastal Management History
Date Populated: 01/08/2024
Last Updated: 21/11/2025</t>
  </si>
  <si>
    <t>Department of Transport
Kwinana Town Beach
Database of Coastal Management History
Date Populated: 01/02/2025
Last Updated: 21/11/2025</t>
  </si>
  <si>
    <t>Department of Transport
Kwinana Industrial
Database of Coastal Management History
Date Populated: 01/05/2025
Last Updated: 01/05/2025</t>
  </si>
  <si>
    <t>Department of Transport
Rockingham Townsite
Database of Coastal Management History
Date populated: 01/02/2025
Last updated: 01/02/2025</t>
  </si>
  <si>
    <t>Estimated 5000m3 removed from sand trap</t>
  </si>
  <si>
    <t>Estimated 1000m3 nourishment to reinstate beach adjacent to Pt.Peron Camp School</t>
  </si>
  <si>
    <t>Estimated 12000m3 nourishment for establishment of new beach profile on the western compartment adjacent to the new 61m long Geotextile Sand Container Groyne</t>
  </si>
  <si>
    <t>Department of Transport
North Point Peron
Database of Coastal Management History
Date populated: 01/02/2025
Last Updated: 15/06/2026</t>
  </si>
  <si>
    <t>Updated/checked by LR</t>
  </si>
  <si>
    <t>Department of Transport
Mandurah Northern Beaches
Database of Coastal Management History
Date Populated: 01/10/2024
Last Updated: 21/11/2025</t>
  </si>
  <si>
    <t>175330 m 3 pumped sand bypassing from Doddi's beach sandtrap</t>
  </si>
  <si>
    <t>156711 m3 pumped sand  bypassing  from Doddi's beach sandtrap</t>
  </si>
  <si>
    <t>Department of Transport
Wonnerup
Database of Coastal Management History
Date Populated: 01/06/2025
Last Updated: 01/06/2025</t>
  </si>
  <si>
    <t>Department of Transport
Emu Point
Database of Coastal Management History
Date populated: 01/04/2025
Last Updated: 21/11/2025</t>
  </si>
  <si>
    <t>Updated: Added 2024 works at Quinns Beach , 2025 works at Grannies, 2024 works Grace Darling, Dec 2024 works CY Oconnor, Update to Kwinana Town Beach nourishment volumes.</t>
  </si>
  <si>
    <t>Remedial works for overturning failure of retaining wall at Grannies Beach</t>
  </si>
  <si>
    <t>Checking/updating of Point Peron volumes and checking of minor inconsistencies for some sites.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</si>
</sst>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name val="Calibri"/>
      <family val="2"/>
      <scheme val="minor"/>
    </font>
    <font>
      <sz val="9"/>
      <color theme="1"/>
      <name val="Segoe UI"/>
      <family val="2"/>
    </font>
    <font>
      <b/>
      <sz val="9"/>
      <color theme="1"/>
      <name val="Segoe UI"/>
      <family val="2"/>
    </font>
    <font>
      <sz val="8"/>
      <name val="Calibri"/>
      <family val="2"/>
      <scheme val="minor"/>
    </font>
    <font>
      <sz val="11"/>
      <color rgb="FFFF0000"/>
      <name val="Calibri"/>
      <family val="2"/>
      <scheme val="minor"/>
    </font>
    <font>
      <b/>
      <sz val="11"/>
      <color rgb="FFFF0000"/>
      <name val="Calibri"/>
      <family val="2"/>
      <scheme val="minor"/>
    </font>
    <font>
      <sz val="9"/>
      <name val="Segoe UI"/>
      <family val="2"/>
    </font>
    <font>
      <b/>
      <sz val="11"/>
      <color rgb="FF820000"/>
      <name val="Calibri"/>
      <family val="2"/>
      <scheme val="minor"/>
    </font>
    <font>
      <sz val="11"/>
      <color rgb="FF820000"/>
      <name val="Calibri"/>
      <family val="2"/>
      <scheme val="minor"/>
    </font>
  </fonts>
  <fills count="5">
    <fill>
      <patternFill patternType="none"/>
    </fill>
    <fill>
      <patternFill patternType="gray125"/>
    </fill>
    <fill>
      <patternFill patternType="solid">
        <fgColor theme="9" tint="0.79998168889431442"/>
        <bgColor indexed="65"/>
      </patternFill>
    </fill>
    <fill>
      <patternFill patternType="solid">
        <fgColor theme="4"/>
        <bgColor theme="4"/>
      </patternFill>
    </fill>
    <fill>
      <patternFill patternType="solid">
        <fgColor theme="4" tint="0.79998168889431442"/>
        <bgColor theme="4" tint="0.79998168889431442"/>
      </patternFill>
    </fill>
  </fills>
  <borders count="4">
    <border>
      <left/>
      <right/>
      <top/>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style="thin">
        <color theme="4" tint="0.39997558519241921"/>
      </bottom>
      <diagonal/>
    </border>
  </borders>
  <cellStyleXfs count="2">
    <xf numFmtId="0" fontId="0" fillId="0" borderId="0"/>
    <xf numFmtId="0" fontId="1" fillId="2" borderId="0" applyNumberFormat="0" applyBorder="0" applyAlignment="0" applyProtection="0"/>
  </cellStyleXfs>
  <cellXfs count="61">
    <xf numFmtId="0" fontId="0" fillId="0" borderId="0" xfId="0"/>
    <xf numFmtId="0" fontId="1" fillId="2" borderId="0" xfId="1" applyAlignment="1">
      <alignment wrapText="1"/>
    </xf>
    <xf numFmtId="14" fontId="0" fillId="0" borderId="0" xfId="0" applyNumberFormat="1"/>
    <xf numFmtId="0" fontId="3" fillId="3" borderId="1" xfId="0" applyFont="1" applyFill="1" applyBorder="1"/>
    <xf numFmtId="0" fontId="3" fillId="3" borderId="1" xfId="0" applyFont="1" applyFill="1" applyBorder="1" applyAlignment="1">
      <alignment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wrapText="1"/>
    </xf>
    <xf numFmtId="0" fontId="0" fillId="0" borderId="0" xfId="0" applyAlignment="1">
      <alignment wrapText="1"/>
    </xf>
    <xf numFmtId="0" fontId="0" fillId="0" borderId="0" xfId="0" quotePrefix="1" applyAlignment="1">
      <alignment horizontal="left" wrapText="1"/>
    </xf>
    <xf numFmtId="0" fontId="0" fillId="0" borderId="0" xfId="0" quotePrefix="1" applyAlignment="1">
      <alignment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xf>
    <xf numFmtId="0" fontId="0" fillId="0" borderId="0" xfId="0" applyAlignment="1">
      <alignment horizontal="left" vertical="top"/>
    </xf>
    <xf numFmtId="0" fontId="4" fillId="0" borderId="0" xfId="0" applyFont="1" applyAlignment="1">
      <alignment horizontal="left" vertical="top"/>
    </xf>
    <xf numFmtId="14" fontId="4" fillId="0" borderId="0" xfId="0" applyNumberFormat="1" applyFont="1"/>
    <xf numFmtId="0" fontId="2" fillId="0" borderId="0" xfId="0" applyFont="1" applyAlignment="1">
      <alignment vertical="center" wrapText="1"/>
    </xf>
    <xf numFmtId="0" fontId="5" fillId="0" borderId="0" xfId="0" applyFont="1" applyAlignment="1">
      <alignment horizontal="left" vertical="top" wrapText="1"/>
    </xf>
    <xf numFmtId="3" fontId="0" fillId="0" borderId="0" xfId="0" applyNumberFormat="1" applyAlignment="1">
      <alignment horizontal="left" vertical="top"/>
    </xf>
    <xf numFmtId="16" fontId="0" fillId="0" borderId="0" xfId="0" quotePrefix="1" applyNumberFormat="1"/>
    <xf numFmtId="0" fontId="4" fillId="0" borderId="0" xfId="0" applyFont="1"/>
    <xf numFmtId="164" fontId="0" fillId="0" borderId="0" xfId="0" applyNumberFormat="1"/>
    <xf numFmtId="0" fontId="0" fillId="0" borderId="0" xfId="0" quotePrefix="1"/>
    <xf numFmtId="3" fontId="0" fillId="0" borderId="0" xfId="0" applyNumberFormat="1" applyAlignment="1">
      <alignment horizontal="left" vertical="top" wrapText="1"/>
    </xf>
    <xf numFmtId="0" fontId="2" fillId="0" borderId="0" xfId="0" applyFont="1" applyAlignment="1">
      <alignment horizontal="left" vertical="center" wrapText="1"/>
    </xf>
    <xf numFmtId="0" fontId="0" fillId="0" borderId="0" xfId="0" applyAlignment="1">
      <alignment horizontal="right"/>
    </xf>
    <xf numFmtId="0" fontId="9" fillId="0" borderId="0" xfId="0" applyFont="1" applyAlignment="1">
      <alignment horizontal="center" vertical="center" wrapText="1"/>
    </xf>
    <xf numFmtId="0" fontId="9" fillId="0" borderId="0" xfId="0" applyFont="1" applyAlignment="1">
      <alignment horizontal="left" vertical="top" wrapText="1"/>
    </xf>
    <xf numFmtId="0" fontId="9" fillId="0" borderId="0" xfId="0" applyFont="1" applyAlignment="1">
      <alignment horizontal="center" vertical="center"/>
    </xf>
    <xf numFmtId="0" fontId="8" fillId="0" borderId="0" xfId="0" applyFont="1"/>
    <xf numFmtId="3" fontId="4" fillId="0" borderId="0" xfId="0" applyNumberFormat="1" applyFont="1" applyAlignment="1">
      <alignment horizontal="left" vertical="top" wrapText="1"/>
    </xf>
    <xf numFmtId="14" fontId="4" fillId="0" borderId="0" xfId="0" applyNumberFormat="1" applyFont="1" applyAlignment="1">
      <alignment horizontal="right"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left" vertical="top" wrapText="1"/>
    </xf>
    <xf numFmtId="3" fontId="4" fillId="0" borderId="0" xfId="0" applyNumberFormat="1" applyFont="1" applyAlignment="1">
      <alignment horizontal="left" vertical="top"/>
    </xf>
    <xf numFmtId="0" fontId="4" fillId="0" borderId="0" xfId="0" applyFont="1" applyAlignment="1">
      <alignment wrapText="1"/>
    </xf>
    <xf numFmtId="0" fontId="4" fillId="0" borderId="0" xfId="0" applyFont="1" applyAlignment="1">
      <alignment horizontal="left" wrapText="1"/>
    </xf>
    <xf numFmtId="0" fontId="4" fillId="0" borderId="0" xfId="0" applyFont="1" applyAlignment="1">
      <alignment horizontal="center" vertical="center"/>
    </xf>
    <xf numFmtId="49" fontId="0" fillId="0" borderId="0" xfId="0" applyNumberFormat="1" applyAlignment="1">
      <alignment wrapText="1"/>
    </xf>
    <xf numFmtId="0" fontId="3" fillId="3" borderId="2" xfId="0" applyFont="1" applyFill="1" applyBorder="1" applyAlignment="1">
      <alignment horizontal="center" vertical="center" wrapText="1"/>
    </xf>
    <xf numFmtId="0" fontId="4" fillId="0" borderId="0" xfId="0" applyFont="1" applyAlignment="1">
      <alignment horizontal="center"/>
    </xf>
    <xf numFmtId="0" fontId="0" fillId="0" borderId="0" xfId="0" applyAlignment="1">
      <alignment horizontal="center"/>
    </xf>
    <xf numFmtId="0" fontId="3" fillId="3" borderId="3" xfId="0" applyFont="1" applyFill="1" applyBorder="1" applyAlignment="1">
      <alignment horizontal="center" vertical="center" wrapText="1"/>
    </xf>
    <xf numFmtId="0" fontId="10" fillId="0" borderId="0" xfId="0" applyFont="1" applyAlignment="1">
      <alignment horizontal="left" vertical="top" wrapText="1"/>
    </xf>
    <xf numFmtId="0" fontId="4" fillId="0" borderId="0" xfId="0" applyFont="1" applyAlignment="1">
      <alignment horizontal="left"/>
    </xf>
    <xf numFmtId="0" fontId="4" fillId="0" borderId="0" xfId="0" quotePrefix="1" applyFont="1" applyAlignment="1">
      <alignment horizontal="left" wrapText="1"/>
    </xf>
    <xf numFmtId="0" fontId="4" fillId="4" borderId="3" xfId="0" applyFont="1" applyFill="1" applyBorder="1" applyAlignment="1">
      <alignment horizontal="center"/>
    </xf>
    <xf numFmtId="0" fontId="4" fillId="0" borderId="3" xfId="0" applyFont="1" applyBorder="1" applyAlignment="1">
      <alignment horizontal="center"/>
    </xf>
    <xf numFmtId="0" fontId="4" fillId="4" borderId="1" xfId="0" applyFont="1" applyFill="1" applyBorder="1" applyAlignment="1">
      <alignment horizontal="center"/>
    </xf>
    <xf numFmtId="0" fontId="4" fillId="0" borderId="1" xfId="0" applyFont="1" applyBorder="1" applyAlignment="1">
      <alignment horizontal="center"/>
    </xf>
    <xf numFmtId="0" fontId="0" fillId="0" borderId="1" xfId="0" applyBorder="1" applyAlignment="1">
      <alignment horizontal="center"/>
    </xf>
    <xf numFmtId="0" fontId="0" fillId="4" borderId="1" xfId="0" applyFill="1" applyBorder="1" applyAlignment="1">
      <alignment horizontal="center"/>
    </xf>
    <xf numFmtId="0" fontId="9" fillId="0" borderId="0" xfId="0" applyFont="1" applyAlignment="1">
      <alignment horizontal="left" vertical="top"/>
    </xf>
    <xf numFmtId="0" fontId="0" fillId="4" borderId="3" xfId="0" applyFill="1" applyBorder="1" applyAlignment="1">
      <alignment horizontal="center"/>
    </xf>
    <xf numFmtId="0" fontId="0" fillId="0" borderId="3" xfId="0" applyBorder="1" applyAlignment="1">
      <alignment horizontal="center"/>
    </xf>
    <xf numFmtId="0" fontId="2" fillId="0" borderId="0" xfId="0" applyFont="1" applyAlignment="1">
      <alignment horizontal="left" vertical="center" wrapText="1"/>
    </xf>
    <xf numFmtId="0" fontId="11" fillId="0" borderId="0" xfId="0" applyFont="1" applyAlignment="1">
      <alignment horizontal="center" vertical="center" wrapText="1"/>
    </xf>
    <xf numFmtId="0" fontId="11" fillId="0" borderId="0" xfId="0" applyFont="1" applyAlignment="1">
      <alignment horizontal="left" vertical="top" wrapText="1"/>
    </xf>
    <xf numFmtId="0" fontId="12" fillId="0" borderId="0" xfId="0" applyFont="1"/>
  </cellXfs>
  <cellStyles count="2">
    <cellStyle name="20% - Accent6" xfId="1" builtinId="50"/>
    <cellStyle name="Normal" xfId="0" builtinId="0"/>
  </cellStyles>
  <dxfs count="64">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numFmt numFmtId="19" formatCode="d/mm/yyyy"/>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left" vertical="bottom" textRotation="0" wrapText="1" indent="0" justifyLastLine="0" shrinkToFit="0" readingOrder="0"/>
    </dxf>
    <dxf>
      <alignment horizontal="left" vertical="top" textRotation="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numFmt numFmtId="19" formatCode="d/mm/yyyy"/>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left" vertical="bottom" textRotation="0" wrapText="1" indent="0" justifyLastLine="0" shrinkToFit="0" readingOrder="0"/>
    </dxf>
    <dxf>
      <alignment horizontal="left" vertical="top" textRotation="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numFmt numFmtId="19" formatCode="d/mm/yyyy"/>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left" vertical="bottom" textRotation="0" wrapText="1" indent="0" justifyLastLine="0" shrinkToFit="0" readingOrder="0"/>
    </dxf>
    <dxf>
      <alignment horizontal="left" vertical="top" textRotation="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numFmt numFmtId="19" formatCode="d/mm/yyyy"/>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left" vertical="bottom" textRotation="0" wrapText="1" indent="0" justifyLastLine="0" shrinkToFit="0" readingOrder="0"/>
    </dxf>
    <dxf>
      <alignment horizontal="left" vertical="top" textRotation="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numFmt numFmtId="19" formatCode="d/mm/yyyy"/>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left" vertical="bottom" textRotation="0" wrapText="1" indent="0" justifyLastLine="0" shrinkToFit="0" readingOrder="0"/>
    </dxf>
    <dxf>
      <alignment horizontal="left" vertical="top" textRotation="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numFmt numFmtId="19" formatCode="d/mm/yyyy"/>
    </dxf>
    <dxf>
      <numFmt numFmtId="19" formatCode="d/mm/yyyy"/>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left" vertical="bottom" textRotation="0" wrapText="1" indent="0" justifyLastLine="0" shrinkToFit="0" readingOrder="0"/>
    </dxf>
    <dxf>
      <alignment horizontal="left" vertical="top" textRotation="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numFmt numFmtId="19" formatCode="d/mm/yyyy"/>
    </dxf>
    <dxf>
      <numFmt numFmtId="19" formatCode="d/mm/yyyy"/>
    </dxf>
    <dxf>
      <alignment horizontal="general" vertical="bottom" textRotation="0" wrapText="1" indent="0" justifyLastLine="0" shrinkToFit="0" readingOrder="0"/>
    </dxf>
    <dxf>
      <alignment horizontal="general" vertical="bottom" textRotation="0" wrapText="1" indent="0" justifyLastLine="0" shrinkToFit="0" readingOrder="0"/>
    </dxf>
    <dxf>
      <numFmt numFmtId="19" formatCode="d/mm/yyyy"/>
    </dxf>
    <dxf>
      <alignment horizontal="left" vertical="bottom" textRotation="0" wrapText="1" indent="0" justifyLastLine="0" shrinkToFit="0" readingOrder="0"/>
    </dxf>
    <dxf>
      <alignment horizontal="left" vertical="top" textRotation="0" indent="0" justifyLastLine="0" shrinkToFit="0" readingOrder="0"/>
    </dxf>
    <dxf>
      <numFmt numFmtId="19" formatCode="d/mm/yyyy"/>
    </dxf>
    <dxf>
      <alignment horizontal="left" vertical="bottom" textRotation="0" wrapText="1" indent="0" justifyLastLine="0" shrinkToFit="0" readingOrder="0"/>
    </dxf>
    <dxf>
      <alignment horizontal="left" vertical="top" textRotation="0" indent="0" justifyLastLine="0" shrinkToFit="0" readingOrder="0"/>
    </dxf>
    <dxf>
      <numFmt numFmtId="19" formatCode="d/mm/yyyy"/>
    </dxf>
    <dxf>
      <alignment horizontal="left" vertical="bottom" textRotation="0" wrapText="1" indent="0" justifyLastLine="0" shrinkToFit="0" readingOrder="0"/>
    </dxf>
    <dxf>
      <alignment horizontal="left" vertical="top" textRotation="0" indent="0" justifyLastLine="0" shrinkToFit="0" readingOrder="0"/>
    </dxf>
    <dxf>
      <fill>
        <patternFill patternType="none">
          <fgColor indexed="64"/>
          <bgColor auto="1"/>
        </patternFill>
      </fill>
    </dxf>
    <dxf>
      <fill>
        <patternFill patternType="none">
          <fgColor indexed="64"/>
          <bgColor auto="1"/>
        </patternFill>
      </fill>
    </dxf>
    <dxf>
      <numFmt numFmtId="19" formatCode="d/mm/yyyy"/>
    </dxf>
    <dxf>
      <alignment horizontal="left" vertical="bottom" textRotation="0" wrapText="1" indent="0" justifyLastLine="0" shrinkToFit="0" readingOrder="0"/>
    </dxf>
    <dxf>
      <alignment horizontal="left" vertical="top" textRotation="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numFmt numFmtId="19" formatCode="d/mm/yyyy"/>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left" vertical="bottom" textRotation="0" wrapText="1" indent="0" justifyLastLine="0" shrinkToFit="0" readingOrder="0"/>
    </dxf>
    <dxf>
      <alignment horizontal="left" vertical="top" textRotation="0" indent="0" justifyLastLine="0" shrinkToFit="0" readingOrder="0"/>
    </dxf>
    <dxf>
      <numFmt numFmtId="30" formatCode="@"/>
      <alignment horizontal="general" vertical="bottom" textRotation="0" wrapText="1" indent="0" justifyLastLine="0" shrinkToFit="0" readingOrder="0"/>
    </dxf>
    <dxf>
      <border outline="0">
        <top style="thin">
          <color theme="4" tint="0.39997558519241921"/>
        </top>
      </border>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26"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onnections" Target="connections.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4099" name="AutoShape 3" descr="Department of Transport logo">
          <a:extLst>
            <a:ext uri="{FF2B5EF4-FFF2-40B4-BE49-F238E27FC236}">
              <a16:creationId xmlns:a16="http://schemas.microsoft.com/office/drawing/2014/main" id="{13778326-EC19-C927-D113-2019678A7E53}"/>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0</xdr:row>
      <xdr:rowOff>304800</xdr:rowOff>
    </xdr:to>
    <xdr:sp macro="" textlink="">
      <xdr:nvSpPr>
        <xdr:cNvPr id="4100" name="AutoShape 4" descr="Department of Transport logo">
          <a:extLst>
            <a:ext uri="{FF2B5EF4-FFF2-40B4-BE49-F238E27FC236}">
              <a16:creationId xmlns:a16="http://schemas.microsoft.com/office/drawing/2014/main" id="{BD78AFAB-7E5B-CB6A-B6A2-586D888235FA}"/>
            </a:ext>
          </a:extLst>
        </xdr:cNvPr>
        <xdr:cNvSpPr>
          <a:spLocks noChangeAspect="1" noChangeArrowheads="1"/>
        </xdr:cNvSpPr>
      </xdr:nvSpPr>
      <xdr:spPr bwMode="auto">
        <a:xfrm>
          <a:off x="8763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285750</xdr:colOff>
      <xdr:row>0</xdr:row>
      <xdr:rowOff>161925</xdr:rowOff>
    </xdr:from>
    <xdr:to>
      <xdr:col>1</xdr:col>
      <xdr:colOff>2440858</xdr:colOff>
      <xdr:row>0</xdr:row>
      <xdr:rowOff>1028744</xdr:rowOff>
    </xdr:to>
    <xdr:pic>
      <xdr:nvPicPr>
        <xdr:cNvPr id="2" name="Picture 1" descr="Government of Western Australia Department of Transport">
          <a:extLst>
            <a:ext uri="{FF2B5EF4-FFF2-40B4-BE49-F238E27FC236}">
              <a16:creationId xmlns:a16="http://schemas.microsoft.com/office/drawing/2014/main" id="{14692955-E8EC-0E28-1084-11D057F0C0F7}"/>
            </a:ext>
          </a:extLst>
        </xdr:cNvPr>
        <xdr:cNvPicPr>
          <a:picLocks noChangeAspect="1"/>
        </xdr:cNvPicPr>
      </xdr:nvPicPr>
      <xdr:blipFill>
        <a:blip xmlns:r="http://schemas.openxmlformats.org/officeDocument/2006/relationships" r:embed="rId1"/>
        <a:stretch>
          <a:fillRect/>
        </a:stretch>
      </xdr:blipFill>
      <xdr:spPr>
        <a:xfrm>
          <a:off x="285750" y="161925"/>
          <a:ext cx="3702240" cy="86681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3" descr="Department of Transport logo">
          <a:extLst>
            <a:ext uri="{FF2B5EF4-FFF2-40B4-BE49-F238E27FC236}">
              <a16:creationId xmlns:a16="http://schemas.microsoft.com/office/drawing/2014/main" id="{17A1BE2E-7ED6-4D2A-AD3C-557C9A265D4F}"/>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0</xdr:row>
      <xdr:rowOff>304800</xdr:rowOff>
    </xdr:to>
    <xdr:sp macro="" textlink="">
      <xdr:nvSpPr>
        <xdr:cNvPr id="3" name="AutoShape 4" descr="Department of Transport logo">
          <a:extLst>
            <a:ext uri="{FF2B5EF4-FFF2-40B4-BE49-F238E27FC236}">
              <a16:creationId xmlns:a16="http://schemas.microsoft.com/office/drawing/2014/main" id="{5C080030-0819-40DB-9B3D-8DBB6968F5E8}"/>
            </a:ext>
          </a:extLst>
        </xdr:cNvPr>
        <xdr:cNvSpPr>
          <a:spLocks noChangeAspect="1" noChangeArrowheads="1"/>
        </xdr:cNvSpPr>
      </xdr:nvSpPr>
      <xdr:spPr bwMode="auto">
        <a:xfrm>
          <a:off x="153352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285750</xdr:colOff>
      <xdr:row>0</xdr:row>
      <xdr:rowOff>161925</xdr:rowOff>
    </xdr:from>
    <xdr:to>
      <xdr:col>2</xdr:col>
      <xdr:colOff>0</xdr:colOff>
      <xdr:row>0</xdr:row>
      <xdr:rowOff>1028744</xdr:rowOff>
    </xdr:to>
    <xdr:pic>
      <xdr:nvPicPr>
        <xdr:cNvPr id="4" name="Picture 3" descr="Government of Western Australia Department of Transport logo">
          <a:extLst>
            <a:ext uri="{FF2B5EF4-FFF2-40B4-BE49-F238E27FC236}">
              <a16:creationId xmlns:a16="http://schemas.microsoft.com/office/drawing/2014/main" id="{60139F6E-9BB8-484B-8231-5C0183C51B77}"/>
            </a:ext>
          </a:extLst>
        </xdr:cNvPr>
        <xdr:cNvPicPr>
          <a:picLocks noChangeAspect="1"/>
        </xdr:cNvPicPr>
      </xdr:nvPicPr>
      <xdr:blipFill>
        <a:blip xmlns:r="http://schemas.openxmlformats.org/officeDocument/2006/relationships" r:embed="rId1"/>
        <a:stretch>
          <a:fillRect/>
        </a:stretch>
      </xdr:blipFill>
      <xdr:spPr>
        <a:xfrm>
          <a:off x="285750" y="158750"/>
          <a:ext cx="3688633" cy="86999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3" descr="Department of Transport logo">
          <a:extLst>
            <a:ext uri="{FF2B5EF4-FFF2-40B4-BE49-F238E27FC236}">
              <a16:creationId xmlns:a16="http://schemas.microsoft.com/office/drawing/2014/main" id="{0D5F47D8-5E4B-42B3-A604-B82BCB9CE83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0</xdr:row>
      <xdr:rowOff>304800</xdr:rowOff>
    </xdr:to>
    <xdr:sp macro="" textlink="">
      <xdr:nvSpPr>
        <xdr:cNvPr id="3" name="AutoShape 4" descr="Department of Transport logo">
          <a:extLst>
            <a:ext uri="{FF2B5EF4-FFF2-40B4-BE49-F238E27FC236}">
              <a16:creationId xmlns:a16="http://schemas.microsoft.com/office/drawing/2014/main" id="{2E76EE48-7A32-48D4-870D-8064739F6E16}"/>
            </a:ext>
          </a:extLst>
        </xdr:cNvPr>
        <xdr:cNvSpPr>
          <a:spLocks noChangeAspect="1" noChangeArrowheads="1"/>
        </xdr:cNvSpPr>
      </xdr:nvSpPr>
      <xdr:spPr bwMode="auto">
        <a:xfrm>
          <a:off x="19431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285750</xdr:colOff>
      <xdr:row>0</xdr:row>
      <xdr:rowOff>161925</xdr:rowOff>
    </xdr:from>
    <xdr:to>
      <xdr:col>1</xdr:col>
      <xdr:colOff>2029469</xdr:colOff>
      <xdr:row>0</xdr:row>
      <xdr:rowOff>1028744</xdr:rowOff>
    </xdr:to>
    <xdr:pic>
      <xdr:nvPicPr>
        <xdr:cNvPr id="4" name="Picture 3" descr="Government of Western Australia Department of Transport logo">
          <a:extLst>
            <a:ext uri="{FF2B5EF4-FFF2-40B4-BE49-F238E27FC236}">
              <a16:creationId xmlns:a16="http://schemas.microsoft.com/office/drawing/2014/main" id="{91B01B83-743D-4823-8C05-1E4ABE14AF70}"/>
            </a:ext>
          </a:extLst>
        </xdr:cNvPr>
        <xdr:cNvPicPr>
          <a:picLocks noChangeAspect="1"/>
        </xdr:cNvPicPr>
      </xdr:nvPicPr>
      <xdr:blipFill>
        <a:blip xmlns:r="http://schemas.openxmlformats.org/officeDocument/2006/relationships" r:embed="rId1"/>
        <a:stretch>
          <a:fillRect/>
        </a:stretch>
      </xdr:blipFill>
      <xdr:spPr>
        <a:xfrm>
          <a:off x="285750" y="158750"/>
          <a:ext cx="3683644" cy="86999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3" descr="Department of Transport logo">
          <a:extLst>
            <a:ext uri="{FF2B5EF4-FFF2-40B4-BE49-F238E27FC236}">
              <a16:creationId xmlns:a16="http://schemas.microsoft.com/office/drawing/2014/main" id="{C242A218-701D-45A9-8436-A8067F08BD6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0</xdr:row>
      <xdr:rowOff>304800</xdr:rowOff>
    </xdr:to>
    <xdr:sp macro="" textlink="">
      <xdr:nvSpPr>
        <xdr:cNvPr id="3" name="AutoShape 4" descr="Department of Transport logo">
          <a:extLst>
            <a:ext uri="{FF2B5EF4-FFF2-40B4-BE49-F238E27FC236}">
              <a16:creationId xmlns:a16="http://schemas.microsoft.com/office/drawing/2014/main" id="{967C2E27-976F-42BF-9DB6-D1835368D183}"/>
            </a:ext>
          </a:extLst>
        </xdr:cNvPr>
        <xdr:cNvSpPr>
          <a:spLocks noChangeAspect="1" noChangeArrowheads="1"/>
        </xdr:cNvSpPr>
      </xdr:nvSpPr>
      <xdr:spPr bwMode="auto">
        <a:xfrm>
          <a:off x="19431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285750</xdr:colOff>
      <xdr:row>0</xdr:row>
      <xdr:rowOff>161925</xdr:rowOff>
    </xdr:from>
    <xdr:to>
      <xdr:col>1</xdr:col>
      <xdr:colOff>2026294</xdr:colOff>
      <xdr:row>0</xdr:row>
      <xdr:rowOff>1028744</xdr:rowOff>
    </xdr:to>
    <xdr:pic>
      <xdr:nvPicPr>
        <xdr:cNvPr id="4" name="Picture 3" descr="Government of Western Australia Department of Transport logo">
          <a:extLst>
            <a:ext uri="{FF2B5EF4-FFF2-40B4-BE49-F238E27FC236}">
              <a16:creationId xmlns:a16="http://schemas.microsoft.com/office/drawing/2014/main" id="{3F14119F-8149-40F9-9EAB-A11B299302CE}"/>
            </a:ext>
          </a:extLst>
        </xdr:cNvPr>
        <xdr:cNvPicPr>
          <a:picLocks noChangeAspect="1"/>
        </xdr:cNvPicPr>
      </xdr:nvPicPr>
      <xdr:blipFill>
        <a:blip xmlns:r="http://schemas.openxmlformats.org/officeDocument/2006/relationships" r:embed="rId1"/>
        <a:stretch>
          <a:fillRect/>
        </a:stretch>
      </xdr:blipFill>
      <xdr:spPr>
        <a:xfrm>
          <a:off x="285750" y="161925"/>
          <a:ext cx="3686819" cy="8668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3" descr="Department of Transport logo">
          <a:extLst>
            <a:ext uri="{FF2B5EF4-FFF2-40B4-BE49-F238E27FC236}">
              <a16:creationId xmlns:a16="http://schemas.microsoft.com/office/drawing/2014/main" id="{3E63BA07-B434-4C58-A9DB-134F029A8604}"/>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0</xdr:row>
      <xdr:rowOff>304800</xdr:rowOff>
    </xdr:to>
    <xdr:sp macro="" textlink="">
      <xdr:nvSpPr>
        <xdr:cNvPr id="3" name="AutoShape 4" descr="Department of Transport logo">
          <a:extLst>
            <a:ext uri="{FF2B5EF4-FFF2-40B4-BE49-F238E27FC236}">
              <a16:creationId xmlns:a16="http://schemas.microsoft.com/office/drawing/2014/main" id="{7DE3FD6E-216D-4C14-A64C-91A4EFEF29E6}"/>
            </a:ext>
          </a:extLst>
        </xdr:cNvPr>
        <xdr:cNvSpPr>
          <a:spLocks noChangeAspect="1" noChangeArrowheads="1"/>
        </xdr:cNvSpPr>
      </xdr:nvSpPr>
      <xdr:spPr bwMode="auto">
        <a:xfrm>
          <a:off x="153352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285750</xdr:colOff>
      <xdr:row>0</xdr:row>
      <xdr:rowOff>161925</xdr:rowOff>
    </xdr:from>
    <xdr:to>
      <xdr:col>1</xdr:col>
      <xdr:colOff>2440858</xdr:colOff>
      <xdr:row>0</xdr:row>
      <xdr:rowOff>1028744</xdr:rowOff>
    </xdr:to>
    <xdr:pic>
      <xdr:nvPicPr>
        <xdr:cNvPr id="4" name="Picture 3" descr="Government of Western Australia Department of Transport logo">
          <a:extLst>
            <a:ext uri="{FF2B5EF4-FFF2-40B4-BE49-F238E27FC236}">
              <a16:creationId xmlns:a16="http://schemas.microsoft.com/office/drawing/2014/main" id="{E64AE352-629A-49B3-9430-9F1BA4B8C00E}"/>
            </a:ext>
          </a:extLst>
        </xdr:cNvPr>
        <xdr:cNvPicPr>
          <a:picLocks noChangeAspect="1"/>
        </xdr:cNvPicPr>
      </xdr:nvPicPr>
      <xdr:blipFill>
        <a:blip xmlns:r="http://schemas.openxmlformats.org/officeDocument/2006/relationships" r:embed="rId1"/>
        <a:stretch>
          <a:fillRect/>
        </a:stretch>
      </xdr:blipFill>
      <xdr:spPr>
        <a:xfrm>
          <a:off x="285750" y="158750"/>
          <a:ext cx="3688633" cy="86999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3" descr="Department of Transport logo">
          <a:extLst>
            <a:ext uri="{FF2B5EF4-FFF2-40B4-BE49-F238E27FC236}">
              <a16:creationId xmlns:a16="http://schemas.microsoft.com/office/drawing/2014/main" id="{60DDE61E-6841-48FA-91C5-A78AF9FB9222}"/>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0</xdr:row>
      <xdr:rowOff>304800</xdr:rowOff>
    </xdr:to>
    <xdr:sp macro="" textlink="">
      <xdr:nvSpPr>
        <xdr:cNvPr id="3" name="AutoShape 4" descr="Department of Transport logo">
          <a:extLst>
            <a:ext uri="{FF2B5EF4-FFF2-40B4-BE49-F238E27FC236}">
              <a16:creationId xmlns:a16="http://schemas.microsoft.com/office/drawing/2014/main" id="{9C0D5880-E692-442F-B6F0-4FC95298566A}"/>
            </a:ext>
          </a:extLst>
        </xdr:cNvPr>
        <xdr:cNvSpPr>
          <a:spLocks noChangeAspect="1" noChangeArrowheads="1"/>
        </xdr:cNvSpPr>
      </xdr:nvSpPr>
      <xdr:spPr bwMode="auto">
        <a:xfrm>
          <a:off x="1536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285750</xdr:colOff>
      <xdr:row>0</xdr:row>
      <xdr:rowOff>161925</xdr:rowOff>
    </xdr:from>
    <xdr:to>
      <xdr:col>1</xdr:col>
      <xdr:colOff>2440858</xdr:colOff>
      <xdr:row>0</xdr:row>
      <xdr:rowOff>1028744</xdr:rowOff>
    </xdr:to>
    <xdr:pic>
      <xdr:nvPicPr>
        <xdr:cNvPr id="4" name="Picture 3" descr="Government of Western Australia Department of Transport logo">
          <a:extLst>
            <a:ext uri="{FF2B5EF4-FFF2-40B4-BE49-F238E27FC236}">
              <a16:creationId xmlns:a16="http://schemas.microsoft.com/office/drawing/2014/main" id="{753BE6C1-8C98-4BBE-A97D-9C5798E41111}"/>
            </a:ext>
          </a:extLst>
        </xdr:cNvPr>
        <xdr:cNvPicPr>
          <a:picLocks noChangeAspect="1"/>
        </xdr:cNvPicPr>
      </xdr:nvPicPr>
      <xdr:blipFill>
        <a:blip xmlns:r="http://schemas.openxmlformats.org/officeDocument/2006/relationships" r:embed="rId1"/>
        <a:stretch>
          <a:fillRect/>
        </a:stretch>
      </xdr:blipFill>
      <xdr:spPr>
        <a:xfrm>
          <a:off x="285750" y="161925"/>
          <a:ext cx="3691808" cy="8668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3" descr="Department of Transport logo">
          <a:extLst>
            <a:ext uri="{FF2B5EF4-FFF2-40B4-BE49-F238E27FC236}">
              <a16:creationId xmlns:a16="http://schemas.microsoft.com/office/drawing/2014/main" id="{9404D2D7-A4C0-454D-B554-55A710032EE5}"/>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0</xdr:row>
      <xdr:rowOff>304800</xdr:rowOff>
    </xdr:to>
    <xdr:sp macro="" textlink="">
      <xdr:nvSpPr>
        <xdr:cNvPr id="3" name="AutoShape 4" descr="Department of Transport logo">
          <a:extLst>
            <a:ext uri="{FF2B5EF4-FFF2-40B4-BE49-F238E27FC236}">
              <a16:creationId xmlns:a16="http://schemas.microsoft.com/office/drawing/2014/main" id="{481FABA9-C9D6-49D6-AB79-768687EDA208}"/>
            </a:ext>
          </a:extLst>
        </xdr:cNvPr>
        <xdr:cNvSpPr>
          <a:spLocks noChangeAspect="1" noChangeArrowheads="1"/>
        </xdr:cNvSpPr>
      </xdr:nvSpPr>
      <xdr:spPr bwMode="auto">
        <a:xfrm>
          <a:off x="1536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285750</xdr:colOff>
      <xdr:row>0</xdr:row>
      <xdr:rowOff>161925</xdr:rowOff>
    </xdr:from>
    <xdr:to>
      <xdr:col>1</xdr:col>
      <xdr:colOff>2440858</xdr:colOff>
      <xdr:row>0</xdr:row>
      <xdr:rowOff>1028744</xdr:rowOff>
    </xdr:to>
    <xdr:pic>
      <xdr:nvPicPr>
        <xdr:cNvPr id="4" name="Picture 3" descr="Government of Western Australia Department of Transport logo">
          <a:extLst>
            <a:ext uri="{FF2B5EF4-FFF2-40B4-BE49-F238E27FC236}">
              <a16:creationId xmlns:a16="http://schemas.microsoft.com/office/drawing/2014/main" id="{20D7EA09-A411-4287-B21E-B83E1EC9537A}"/>
            </a:ext>
          </a:extLst>
        </xdr:cNvPr>
        <xdr:cNvPicPr>
          <a:picLocks noChangeAspect="1"/>
        </xdr:cNvPicPr>
      </xdr:nvPicPr>
      <xdr:blipFill>
        <a:blip xmlns:r="http://schemas.openxmlformats.org/officeDocument/2006/relationships" r:embed="rId1"/>
        <a:stretch>
          <a:fillRect/>
        </a:stretch>
      </xdr:blipFill>
      <xdr:spPr>
        <a:xfrm>
          <a:off x="285750" y="161925"/>
          <a:ext cx="3691808" cy="8668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3" descr="Department of Transport logo">
          <a:extLst>
            <a:ext uri="{FF2B5EF4-FFF2-40B4-BE49-F238E27FC236}">
              <a16:creationId xmlns:a16="http://schemas.microsoft.com/office/drawing/2014/main" id="{3548845F-2253-4C76-A045-AC9EF1458D68}"/>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0</xdr:row>
      <xdr:rowOff>304800</xdr:rowOff>
    </xdr:to>
    <xdr:sp macro="" textlink="">
      <xdr:nvSpPr>
        <xdr:cNvPr id="3" name="AutoShape 4" descr="Department of Transport logo">
          <a:extLst>
            <a:ext uri="{FF2B5EF4-FFF2-40B4-BE49-F238E27FC236}">
              <a16:creationId xmlns:a16="http://schemas.microsoft.com/office/drawing/2014/main" id="{0CC3DB12-5560-4DA3-912F-B1D7CB46CE40}"/>
            </a:ext>
          </a:extLst>
        </xdr:cNvPr>
        <xdr:cNvSpPr>
          <a:spLocks noChangeAspect="1" noChangeArrowheads="1"/>
        </xdr:cNvSpPr>
      </xdr:nvSpPr>
      <xdr:spPr bwMode="auto">
        <a:xfrm>
          <a:off x="14668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285750</xdr:colOff>
      <xdr:row>0</xdr:row>
      <xdr:rowOff>161925</xdr:rowOff>
    </xdr:from>
    <xdr:to>
      <xdr:col>1</xdr:col>
      <xdr:colOff>1440279</xdr:colOff>
      <xdr:row>0</xdr:row>
      <xdr:rowOff>1028744</xdr:rowOff>
    </xdr:to>
    <xdr:pic>
      <xdr:nvPicPr>
        <xdr:cNvPr id="4" name="Picture 3" descr="Government of Western Australia Department of Transport logo">
          <a:extLst>
            <a:ext uri="{FF2B5EF4-FFF2-40B4-BE49-F238E27FC236}">
              <a16:creationId xmlns:a16="http://schemas.microsoft.com/office/drawing/2014/main" id="{F11D9C1A-3A0A-4DA0-A0FF-77A9FE49225C}"/>
            </a:ext>
          </a:extLst>
        </xdr:cNvPr>
        <xdr:cNvPicPr>
          <a:picLocks noChangeAspect="1"/>
        </xdr:cNvPicPr>
      </xdr:nvPicPr>
      <xdr:blipFill>
        <a:blip xmlns:r="http://schemas.openxmlformats.org/officeDocument/2006/relationships" r:embed="rId1"/>
        <a:stretch>
          <a:fillRect/>
        </a:stretch>
      </xdr:blipFill>
      <xdr:spPr>
        <a:xfrm>
          <a:off x="285750" y="161925"/>
          <a:ext cx="3621958" cy="86681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3" descr="Department of Transport logo">
          <a:extLst>
            <a:ext uri="{FF2B5EF4-FFF2-40B4-BE49-F238E27FC236}">
              <a16:creationId xmlns:a16="http://schemas.microsoft.com/office/drawing/2014/main" id="{A8BB31CD-40AB-4796-BE1A-693AD44625AD}"/>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0</xdr:row>
      <xdr:rowOff>304800</xdr:rowOff>
    </xdr:to>
    <xdr:sp macro="" textlink="">
      <xdr:nvSpPr>
        <xdr:cNvPr id="3" name="AutoShape 4" descr="Department of Transport logo">
          <a:extLst>
            <a:ext uri="{FF2B5EF4-FFF2-40B4-BE49-F238E27FC236}">
              <a16:creationId xmlns:a16="http://schemas.microsoft.com/office/drawing/2014/main" id="{451CEA17-A017-41FA-A8C7-0B4CEB9A5124}"/>
            </a:ext>
          </a:extLst>
        </xdr:cNvPr>
        <xdr:cNvSpPr>
          <a:spLocks noChangeAspect="1" noChangeArrowheads="1"/>
        </xdr:cNvSpPr>
      </xdr:nvSpPr>
      <xdr:spPr bwMode="auto">
        <a:xfrm>
          <a:off x="19431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285750</xdr:colOff>
      <xdr:row>0</xdr:row>
      <xdr:rowOff>161925</xdr:rowOff>
    </xdr:from>
    <xdr:to>
      <xdr:col>1</xdr:col>
      <xdr:colOff>2029469</xdr:colOff>
      <xdr:row>0</xdr:row>
      <xdr:rowOff>1028744</xdr:rowOff>
    </xdr:to>
    <xdr:pic>
      <xdr:nvPicPr>
        <xdr:cNvPr id="4" name="Picture 3" descr="Government of Western Australia Department of Transport logo">
          <a:extLst>
            <a:ext uri="{FF2B5EF4-FFF2-40B4-BE49-F238E27FC236}">
              <a16:creationId xmlns:a16="http://schemas.microsoft.com/office/drawing/2014/main" id="{5FFF0456-349A-4D55-8C6C-8EAF8027EDAF}"/>
            </a:ext>
          </a:extLst>
        </xdr:cNvPr>
        <xdr:cNvPicPr>
          <a:picLocks noChangeAspect="1"/>
        </xdr:cNvPicPr>
      </xdr:nvPicPr>
      <xdr:blipFill>
        <a:blip xmlns:r="http://schemas.openxmlformats.org/officeDocument/2006/relationships" r:embed="rId1"/>
        <a:stretch>
          <a:fillRect/>
        </a:stretch>
      </xdr:blipFill>
      <xdr:spPr>
        <a:xfrm>
          <a:off x="285750" y="161925"/>
          <a:ext cx="3683644" cy="86681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3" descr="Department of Transport logo">
          <a:extLst>
            <a:ext uri="{FF2B5EF4-FFF2-40B4-BE49-F238E27FC236}">
              <a16:creationId xmlns:a16="http://schemas.microsoft.com/office/drawing/2014/main" id="{8796E4B1-ECD1-49B7-87FB-500B8B64543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0</xdr:row>
      <xdr:rowOff>304800</xdr:rowOff>
    </xdr:to>
    <xdr:sp macro="" textlink="">
      <xdr:nvSpPr>
        <xdr:cNvPr id="3" name="AutoShape 4" descr="Department of Transport logo">
          <a:extLst>
            <a:ext uri="{FF2B5EF4-FFF2-40B4-BE49-F238E27FC236}">
              <a16:creationId xmlns:a16="http://schemas.microsoft.com/office/drawing/2014/main" id="{1040A4EB-2E33-430E-AEB4-71AA69BCCD58}"/>
            </a:ext>
          </a:extLst>
        </xdr:cNvPr>
        <xdr:cNvSpPr>
          <a:spLocks noChangeAspect="1" noChangeArrowheads="1"/>
        </xdr:cNvSpPr>
      </xdr:nvSpPr>
      <xdr:spPr bwMode="auto">
        <a:xfrm>
          <a:off x="19431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285750</xdr:colOff>
      <xdr:row>0</xdr:row>
      <xdr:rowOff>161925</xdr:rowOff>
    </xdr:from>
    <xdr:to>
      <xdr:col>1</xdr:col>
      <xdr:colOff>2029469</xdr:colOff>
      <xdr:row>0</xdr:row>
      <xdr:rowOff>1028744</xdr:rowOff>
    </xdr:to>
    <xdr:pic>
      <xdr:nvPicPr>
        <xdr:cNvPr id="4" name="Picture 3" descr="Government of Western Australia Department of Transport logo">
          <a:extLst>
            <a:ext uri="{FF2B5EF4-FFF2-40B4-BE49-F238E27FC236}">
              <a16:creationId xmlns:a16="http://schemas.microsoft.com/office/drawing/2014/main" id="{64F76EC2-7799-4DCB-A0D0-8AE208D6CF95}"/>
            </a:ext>
          </a:extLst>
        </xdr:cNvPr>
        <xdr:cNvPicPr>
          <a:picLocks noChangeAspect="1"/>
        </xdr:cNvPicPr>
      </xdr:nvPicPr>
      <xdr:blipFill>
        <a:blip xmlns:r="http://schemas.openxmlformats.org/officeDocument/2006/relationships" r:embed="rId1"/>
        <a:stretch>
          <a:fillRect/>
        </a:stretch>
      </xdr:blipFill>
      <xdr:spPr>
        <a:xfrm>
          <a:off x="285750" y="158750"/>
          <a:ext cx="3686819" cy="86999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3" descr="Department of Transport logo">
          <a:extLst>
            <a:ext uri="{FF2B5EF4-FFF2-40B4-BE49-F238E27FC236}">
              <a16:creationId xmlns:a16="http://schemas.microsoft.com/office/drawing/2014/main" id="{5D794466-722D-4F2E-B8D1-32B245E25F88}"/>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0</xdr:row>
      <xdr:rowOff>304800</xdr:rowOff>
    </xdr:to>
    <xdr:sp macro="" textlink="">
      <xdr:nvSpPr>
        <xdr:cNvPr id="3" name="AutoShape 4" descr="Department of Transport logo">
          <a:extLst>
            <a:ext uri="{FF2B5EF4-FFF2-40B4-BE49-F238E27FC236}">
              <a16:creationId xmlns:a16="http://schemas.microsoft.com/office/drawing/2014/main" id="{71554F0F-EAAA-4F72-9132-CD20CAE3BA75}"/>
            </a:ext>
          </a:extLst>
        </xdr:cNvPr>
        <xdr:cNvSpPr>
          <a:spLocks noChangeAspect="1" noChangeArrowheads="1"/>
        </xdr:cNvSpPr>
      </xdr:nvSpPr>
      <xdr:spPr bwMode="auto">
        <a:xfrm>
          <a:off x="18573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285750</xdr:colOff>
      <xdr:row>0</xdr:row>
      <xdr:rowOff>161925</xdr:rowOff>
    </xdr:from>
    <xdr:to>
      <xdr:col>1</xdr:col>
      <xdr:colOff>2029469</xdr:colOff>
      <xdr:row>0</xdr:row>
      <xdr:rowOff>1028744</xdr:rowOff>
    </xdr:to>
    <xdr:pic>
      <xdr:nvPicPr>
        <xdr:cNvPr id="4" name="Picture 3" descr="Government of Western Australia Department of Transport logo">
          <a:extLst>
            <a:ext uri="{FF2B5EF4-FFF2-40B4-BE49-F238E27FC236}">
              <a16:creationId xmlns:a16="http://schemas.microsoft.com/office/drawing/2014/main" id="{AC1ECC44-BB0F-46CC-A340-C1A8BC2DD515}"/>
            </a:ext>
          </a:extLst>
        </xdr:cNvPr>
        <xdr:cNvPicPr>
          <a:picLocks noChangeAspect="1"/>
        </xdr:cNvPicPr>
      </xdr:nvPicPr>
      <xdr:blipFill>
        <a:blip xmlns:r="http://schemas.openxmlformats.org/officeDocument/2006/relationships" r:embed="rId1"/>
        <a:stretch>
          <a:fillRect/>
        </a:stretch>
      </xdr:blipFill>
      <xdr:spPr>
        <a:xfrm>
          <a:off x="285750" y="161925"/>
          <a:ext cx="3597919" cy="86681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3" descr="Department of Transport logo">
          <a:extLst>
            <a:ext uri="{FF2B5EF4-FFF2-40B4-BE49-F238E27FC236}">
              <a16:creationId xmlns:a16="http://schemas.microsoft.com/office/drawing/2014/main" id="{C3DD1D1A-BD14-4F1B-A31B-B6507B3BEA6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0</xdr:row>
      <xdr:rowOff>304800</xdr:rowOff>
    </xdr:to>
    <xdr:sp macro="" textlink="">
      <xdr:nvSpPr>
        <xdr:cNvPr id="3" name="AutoShape 4" descr="Department of Transport logo">
          <a:extLst>
            <a:ext uri="{FF2B5EF4-FFF2-40B4-BE49-F238E27FC236}">
              <a16:creationId xmlns:a16="http://schemas.microsoft.com/office/drawing/2014/main" id="{CEC2D29B-7AAE-4C13-9B49-FBCD8B109989}"/>
            </a:ext>
          </a:extLst>
        </xdr:cNvPr>
        <xdr:cNvSpPr>
          <a:spLocks noChangeAspect="1" noChangeArrowheads="1"/>
        </xdr:cNvSpPr>
      </xdr:nvSpPr>
      <xdr:spPr bwMode="auto">
        <a:xfrm>
          <a:off x="18573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285750</xdr:colOff>
      <xdr:row>0</xdr:row>
      <xdr:rowOff>161925</xdr:rowOff>
    </xdr:from>
    <xdr:to>
      <xdr:col>1</xdr:col>
      <xdr:colOff>2026294</xdr:colOff>
      <xdr:row>0</xdr:row>
      <xdr:rowOff>1028744</xdr:rowOff>
    </xdr:to>
    <xdr:pic>
      <xdr:nvPicPr>
        <xdr:cNvPr id="4" name="Picture 3" descr="Government of Western Australia Department of Transport logo">
          <a:extLst>
            <a:ext uri="{FF2B5EF4-FFF2-40B4-BE49-F238E27FC236}">
              <a16:creationId xmlns:a16="http://schemas.microsoft.com/office/drawing/2014/main" id="{2A4A7BB1-612B-49C3-9F3A-DD8978E7FF16}"/>
            </a:ext>
          </a:extLst>
        </xdr:cNvPr>
        <xdr:cNvPicPr>
          <a:picLocks noChangeAspect="1"/>
        </xdr:cNvPicPr>
      </xdr:nvPicPr>
      <xdr:blipFill>
        <a:blip xmlns:r="http://schemas.openxmlformats.org/officeDocument/2006/relationships" r:embed="rId1"/>
        <a:stretch>
          <a:fillRect/>
        </a:stretch>
      </xdr:blipFill>
      <xdr:spPr>
        <a:xfrm>
          <a:off x="285750" y="161925"/>
          <a:ext cx="3597919" cy="86681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Lucya Roncevich" id="{76F2568A-0FB0-4DB6-B314-8B6891623A2E}" userId="S::Lucya.Roncevich@transport.wa.gov.au::22dbca91-ad7e-4969-b70c-51c148a39c3e"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4CB683AD-76FD-433C-BEB0-7C0E010415EA}" name="Table18" displayName="Table18" ref="A1:C18" totalsRowShown="0" tableBorderDxfId="63">
  <autoFilter ref="A1:C18" xr:uid="{4CB683AD-76FD-433C-BEB0-7C0E010415EA}"/>
  <tableColumns count="3">
    <tableColumn id="1" xr3:uid="{4CFBA9E0-EE1C-4E02-900A-95F47AEF782A}" name="Date"/>
    <tableColumn id="2" xr3:uid="{BC4D994C-4FF3-40D2-A4D0-0604551CE834}" name="Person/Company"/>
    <tableColumn id="3" xr3:uid="{28E09A28-0717-4F22-85D4-C3967B1E19A8}" name="Changes Made" dataDxfId="62"/>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CF7CF85-F01E-407F-8439-28171940194F}" name="Table171011" displayName="Table171011" ref="A2:M993" totalsRowCount="1">
  <autoFilter ref="A2:M992" xr:uid="{F403AE8C-60A2-4E6B-8490-3509EF0CF328}"/>
  <sortState xmlns:xlrd2="http://schemas.microsoft.com/office/spreadsheetml/2017/richdata2" ref="A3:M992">
    <sortCondition descending="1" ref="H2:H992"/>
  </sortState>
  <tableColumns count="13">
    <tableColumn id="1" xr3:uid="{8964DB8A-C41B-4CE4-B3E0-4B564521AD62}" name="Site"/>
    <tableColumn id="2" xr3:uid="{C24E6D5F-7272-4E97-BC0E-A502428C5DAB}" name="Name"/>
    <tableColumn id="3" xr3:uid="{E05012CB-3EC3-4B4B-A409-EBF66A0F01FA}" name="Ownership"/>
    <tableColumn id="4" xr3:uid="{108F6C5B-7785-4236-A0CF-DC863ED61002}" name="Mgmt Hierarchy"/>
    <tableColumn id="5" xr3:uid="{35DA62C7-F9BE-404F-A7C6-E7F42CC6D8A4}" name="Description" dataDxfId="23" totalsRowDxfId="22"/>
    <tableColumn id="17" xr3:uid="{2BAF034B-DF26-4D4B-BB06-D0D7B7F13BBC}" name="Lat" totalsRowDxfId="21"/>
    <tableColumn id="18" xr3:uid="{D11224B3-25B4-422F-98BC-E45375E57D5D}" name="Lon" totalsRowDxfId="20"/>
    <tableColumn id="6" xr3:uid="{A77603B5-B4F7-4A3E-9150-86390AB1F227}" name="Year of Construction (completion)" totalsRowDxfId="19"/>
    <tableColumn id="8" xr3:uid="{F25B3BA0-404B-42C0-8358-0071A7FF219F}" name="Current Condition"/>
    <tableColumn id="20" xr3:uid="{F3B8C309-B194-4C72-8514-D061F1EB5908}" name="Condition Comments" dataDxfId="18"/>
    <tableColumn id="9" xr3:uid="{40655E8C-056D-4EAF-9F52-758F6E69DDA3}" name="Past damage/repairs/improvements;"/>
    <tableColumn id="21" xr3:uid="{CBBDF860-05AE-4AC7-84B5-A58C8FBCFD9C}" name="Structure Information "/>
    <tableColumn id="11" xr3:uid="{103BDF6C-65DB-4473-8BAB-3482B19A6B8D}" name="Remaining design life (while performing intended functio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6ACC0E8-030B-42C3-AB19-85254914CF03}" name="Table17" displayName="Table17" ref="A2:M999" totalsRowCount="1">
  <autoFilter ref="A2:M998" xr:uid="{F403AE8C-60A2-4E6B-8490-3509EF0CF328}"/>
  <sortState xmlns:xlrd2="http://schemas.microsoft.com/office/spreadsheetml/2017/richdata2" ref="A3:M998">
    <sortCondition descending="1" ref="H2:H998"/>
  </sortState>
  <tableColumns count="13">
    <tableColumn id="1" xr3:uid="{4AC2CFCF-E2AA-4749-83CF-2DDE115D2F0D}" name="Site"/>
    <tableColumn id="2" xr3:uid="{9A300974-5410-42E1-BE30-0E5BE89A6E99}" name="Name"/>
    <tableColumn id="3" xr3:uid="{B50533F6-4CBA-495F-8D0A-DF610611FA2B}" name="Ownership"/>
    <tableColumn id="4" xr3:uid="{83FB5472-A5E1-49C0-8C23-31192A3F7BC8}" name="Mgmt Hierarchy"/>
    <tableColumn id="5" xr3:uid="{63735142-B286-4022-A991-FFD2BB417B90}" name="Description" dataDxfId="17" totalsRowDxfId="16"/>
    <tableColumn id="17" xr3:uid="{85D536B7-F5C2-4AAE-AABA-28BCFDFAD5D5}" name="Lat" totalsRowDxfId="15"/>
    <tableColumn id="18" xr3:uid="{4B6C02BE-B5D1-4127-AE1F-8B7ADD8FC44E}" name="Lon" totalsRowDxfId="14"/>
    <tableColumn id="6" xr3:uid="{AD1AF1AE-80CF-4901-9527-F7CC8AFB46BD}" name="Year of Construction (completion)" totalsRowDxfId="13"/>
    <tableColumn id="8" xr3:uid="{F61970A0-50D0-4755-B5E4-8BC7B12217A3}" name="Current Condition (/5)"/>
    <tableColumn id="20" xr3:uid="{E5561E08-03CB-4C1F-B689-6476CE80C9CB}" name="Condition Comments" dataDxfId="12"/>
    <tableColumn id="9" xr3:uid="{1B286340-9556-4976-84FD-8982C85B0ACA}" name="Past damage/repairs/improvements;"/>
    <tableColumn id="21" xr3:uid="{B8450508-FAB5-43D0-BCCB-F755E77BAD5F}" name="Structure Information (see above)"/>
    <tableColumn id="11" xr3:uid="{EBC631B4-76C3-4B87-AD2D-6401F2197244}" name="Remaining design life (while performing intended function);"/>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CDF8967-C163-40ED-B0A0-518B7EE4613B}" name="Table17101112" displayName="Table17101112" ref="A2:L994" totalsRowCount="1">
  <autoFilter ref="A2:L993" xr:uid="{F403AE8C-60A2-4E6B-8490-3509EF0CF328}"/>
  <sortState xmlns:xlrd2="http://schemas.microsoft.com/office/spreadsheetml/2017/richdata2" ref="A3:L993">
    <sortCondition descending="1" ref="H2:H993"/>
  </sortState>
  <tableColumns count="12">
    <tableColumn id="1" xr3:uid="{5E418298-0A25-4923-8FF9-BAB7EF5FE375}" name="Site"/>
    <tableColumn id="2" xr3:uid="{C6A320E8-8E09-459F-8A98-0927BBAD0B00}" name="Name"/>
    <tableColumn id="3" xr3:uid="{F1F366DA-C2BB-4086-9638-869516F7C6F6}" name="Ownership"/>
    <tableColumn id="4" xr3:uid="{2077431F-D5C1-4D16-9F0D-0E4B621660F8}" name="Mgmt Hierarchy"/>
    <tableColumn id="5" xr3:uid="{01729C15-2877-4BAF-BE16-CEDEAB0F96C9}" name="Description" dataDxfId="11" totalsRowDxfId="10"/>
    <tableColumn id="17" xr3:uid="{EC908BD5-5A07-462F-A084-7451A87AA067}" name="Lat" totalsRowDxfId="9"/>
    <tableColumn id="18" xr3:uid="{2991E9D2-C5D1-432C-8CEE-FC801A0C7D26}" name="Lon" totalsRowDxfId="8"/>
    <tableColumn id="6" xr3:uid="{2858DCD4-91E7-46D9-B0A5-008618103181}" name="Year of Construction (completion)" totalsRowDxfId="7"/>
    <tableColumn id="20" xr3:uid="{9EA8A603-DE2A-48BA-9C8F-B638E68D5716}" name="Current Condition" dataDxfId="6"/>
    <tableColumn id="9" xr3:uid="{258299A3-1701-450F-AB1A-9F4AEC0FA51E}" name="Past damage/repairs/improvements;"/>
    <tableColumn id="21" xr3:uid="{895A6C3A-6C25-4288-8E1A-0A9683D4EDA9}" name="Structure Information (see above)"/>
    <tableColumn id="11" xr3:uid="{A28CAB5D-6F73-47F1-87B7-57A25F7B79BB}" name="Remaining design life (while performing intended functio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047F0DE-5F89-4AA7-A52C-BA014E2EF86A}" name="Table1710111213" displayName="Table1710111213" ref="A2:M998" totalsRowCount="1">
  <autoFilter ref="A2:M997" xr:uid="{F403AE8C-60A2-4E6B-8490-3509EF0CF328}"/>
  <sortState xmlns:xlrd2="http://schemas.microsoft.com/office/spreadsheetml/2017/richdata2" ref="A3:M997">
    <sortCondition descending="1" ref="H2:H997"/>
  </sortState>
  <tableColumns count="13">
    <tableColumn id="1" xr3:uid="{2230319F-F3C9-4241-BE65-DF5F5BC22779}" name="Site"/>
    <tableColumn id="2" xr3:uid="{30649EDA-FFBB-480A-8321-8B583EB02B2C}" name="Name"/>
    <tableColumn id="3" xr3:uid="{A53DD9BB-A112-4865-B62D-1897CCF0118C}" name="Ownership"/>
    <tableColumn id="4" xr3:uid="{514E78CD-AD7D-4E3E-9806-32C9663A1A6C}" name="Mgmt Hierarchy"/>
    <tableColumn id="5" xr3:uid="{EEAC93F8-2536-41A9-B8C8-FDDAF1CFEC21}" name="Description" dataDxfId="5" totalsRowDxfId="4"/>
    <tableColumn id="17" xr3:uid="{6137FE1E-3FB6-4962-B97E-7A8BCB788253}" name="Lat" totalsRowDxfId="3"/>
    <tableColumn id="18" xr3:uid="{DD214151-1479-447A-9F95-1A98817EE7E1}" name="Lon" totalsRowDxfId="2"/>
    <tableColumn id="6" xr3:uid="{5B09388D-05D7-48EF-A625-9B741A6715E8}" name="Year of Construction (completion)" totalsRowDxfId="1"/>
    <tableColumn id="8" xr3:uid="{312A7A30-51F8-44B6-BAFE-B3CC0E0C1EF1}" name="Current Condition"/>
    <tableColumn id="20" xr3:uid="{35C182E4-0F2D-430C-803C-A005D95C08CF}" name="Condition Comments" dataDxfId="0"/>
    <tableColumn id="9" xr3:uid="{A7413612-285A-4496-9716-1239E2799AA2}" name="Past damage/repairs/improvements;"/>
    <tableColumn id="21" xr3:uid="{302476B7-544E-42A5-BEC7-F40E2488D2F7}" name="Structure Information (see above)"/>
    <tableColumn id="11" xr3:uid="{C7C494A8-1259-42C3-B2F6-1AFF8BB38D85}" name="Remaining design life (while performing intended functio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403AE8C-60A2-4E6B-8490-3509EF0CF328}" name="Table1" displayName="Table1" ref="A2:N1001" totalsRowCount="1">
  <autoFilter ref="A2:N1000" xr:uid="{F403AE8C-60A2-4E6B-8490-3509EF0CF328}"/>
  <sortState xmlns:xlrd2="http://schemas.microsoft.com/office/spreadsheetml/2017/richdata2" ref="A3:N1000">
    <sortCondition descending="1" ref="H2:H1000"/>
  </sortState>
  <tableColumns count="14">
    <tableColumn id="1" xr3:uid="{B385E043-B447-4321-A76E-E51BE8620607}" name="Site"/>
    <tableColumn id="2" xr3:uid="{8A8A4C5C-B629-43C8-98C1-7F2D35FAF3A7}" name="Name"/>
    <tableColumn id="3" xr3:uid="{618A8F84-77DD-4D05-B829-AE30BB33F100}" name="Ownership"/>
    <tableColumn id="4" xr3:uid="{75B9F46F-CA96-4E6C-B983-9536A5A83DEA}" name="Mgmt Hierarchy"/>
    <tableColumn id="5" xr3:uid="{68D761AC-373D-49EB-A030-A0FEC8528CEA}" name="Description" dataDxfId="61" totalsRowDxfId="60"/>
    <tableColumn id="17" xr3:uid="{0C868D14-7B72-4F51-AEC1-867FFA3D9DF1}" name="Lat" totalsRowDxfId="59"/>
    <tableColumn id="18" xr3:uid="{F805AD84-DA7A-4145-B8BA-04CB5FB9EC72}" name="Lon" totalsRowDxfId="58"/>
    <tableColumn id="6" xr3:uid="{9CA4A2BF-EE3C-4A26-9770-B749B8FEF76E}" name="Year of Construction (completion)" totalsRowDxfId="57"/>
    <tableColumn id="8" xr3:uid="{E7CDA6EF-A32E-4088-920C-252FD8F1B178}" name="Current Condition"/>
    <tableColumn id="20" xr3:uid="{CD26CFCA-0CBF-4EE8-BB4D-B88086D12EB6}" name="Condition Comments" dataDxfId="56"/>
    <tableColumn id="9" xr3:uid="{F69FB40E-04B7-4511-825F-6DF23E1138F7}" name="Past damage/repairs/improvements;"/>
    <tableColumn id="21" xr3:uid="{EF4FD9B6-F46A-4136-99CB-210A1D659C51}" name="Structure Information (see above)"/>
    <tableColumn id="11" xr3:uid="{E3C8D985-E782-4011-9067-7CA58D71D963}" name="Remaining design life (while performing intended function);"/>
    <tableColumn id="10" xr3:uid="{2CFA96F9-02CE-4B3E-A748-D46538BB4990}" name="Record added by"/>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680DE48-D1A9-4587-8E9F-F7910098781A}" name="Table13" displayName="Table13" ref="A2:L995" totalsRowCount="1">
  <autoFilter ref="A2:L994" xr:uid="{F403AE8C-60A2-4E6B-8490-3509EF0CF328}"/>
  <sortState xmlns:xlrd2="http://schemas.microsoft.com/office/spreadsheetml/2017/richdata2" ref="A3:L994">
    <sortCondition descending="1" ref="F2:F994"/>
  </sortState>
  <tableColumns count="12">
    <tableColumn id="1" xr3:uid="{4F06EF3E-1748-4BFE-AE0E-BA98D1256928}" name="Site"/>
    <tableColumn id="2" xr3:uid="{04E3C502-B65D-405C-8960-E728C07AAA4F}" name="Name"/>
    <tableColumn id="3" xr3:uid="{51B2132B-64BA-4E91-86FC-65D9F04E1235}" name="Ownership"/>
    <tableColumn id="4" xr3:uid="{EEB659A6-DEE5-4722-A2DD-84BFD8DE4405}" name="Mgmt Hierarchy"/>
    <tableColumn id="5" xr3:uid="{1B00C8C7-CDC8-4FF3-99F4-DA48C1C3971C}" name="Description" dataDxfId="55" totalsRowDxfId="54"/>
    <tableColumn id="6" xr3:uid="{C2EEC96B-E90B-40E6-9313-A293FB82685C}" name="Year of Construction (completion)" totalsRowDxfId="53"/>
    <tableColumn id="8" xr3:uid="{B7FA2DB7-1E40-4E9F-B66F-F6DCC0495DD6}" name="Current Condition"/>
    <tableColumn id="20" xr3:uid="{FFD427BC-6AE4-4F3D-9BCE-A4F31C287109}" name="Condition Comments"/>
    <tableColumn id="9" xr3:uid="{A5A31DE3-AD37-43D0-B392-1EF8C0B66AC8}" name="Past damage/repairs/improvements;"/>
    <tableColumn id="21" xr3:uid="{FA6A43FC-9D9B-4C00-8724-C0A7EC38CAAF}" name="Structure Information"/>
    <tableColumn id="11" xr3:uid="{EC8615C1-EB71-4322-9159-624241407C71}" name="Remaining design life (while performing intended function);"/>
    <tableColumn id="18" xr3:uid="{F6383B33-BD3F-4B25-986C-465DD193BD5A}" name="Record added by"/>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22818F5-F166-421A-BAA4-C946DD1568F3}" name="Table1345" displayName="Table1345" ref="A2:L995" totalsRowCount="1">
  <autoFilter ref="A2:L994" xr:uid="{F403AE8C-60A2-4E6B-8490-3509EF0CF328}"/>
  <sortState xmlns:xlrd2="http://schemas.microsoft.com/office/spreadsheetml/2017/richdata2" ref="A3:L994">
    <sortCondition descending="1" ref="F2:F994"/>
  </sortState>
  <tableColumns count="12">
    <tableColumn id="1" xr3:uid="{88D07EB5-9299-4AA4-8257-FDABD10B33E9}" name="Site"/>
    <tableColumn id="2" xr3:uid="{DC08B6FA-343E-4569-809A-434B4639A199}" name="Name"/>
    <tableColumn id="3" xr3:uid="{1FDB08D7-541F-4BDE-BDEB-7A2E3A3C6151}" name="Ownership" dataDxfId="52" totalsRowDxfId="51"/>
    <tableColumn id="4" xr3:uid="{285558BF-227C-468A-8D13-B1B744495F0D}" name="Mgmt Hierarchy"/>
    <tableColumn id="5" xr3:uid="{D3F9CE51-8D86-4C92-A0A1-5C7AB980DB78}" name="Description" dataDxfId="50" totalsRowDxfId="49"/>
    <tableColumn id="6" xr3:uid="{5CA307B3-45F1-4EE4-813D-B0BB1396E3B9}" name="Year of Construction (completion)" totalsRowDxfId="48"/>
    <tableColumn id="8" xr3:uid="{8278BFDE-C193-4499-B8BF-F0D12CDE5916}" name="Current Condition"/>
    <tableColumn id="9" xr3:uid="{DF8638EB-8D29-43D0-803C-93C523E38452}" name="Condition Comments"/>
    <tableColumn id="10" xr3:uid="{35C735EA-8695-4E7B-B5BA-BB4A1BDBC153}" name="Past damage/repairs/improvements;"/>
    <tableColumn id="11" xr3:uid="{60074969-B417-4972-91E2-4D1F54DCA2BF}" name="Structure Information (see above)"/>
    <tableColumn id="12" xr3:uid="{35B3659A-075A-4F4F-ADAA-CFE1809CAEEC}" name="Remaining design life (while performing intended function);"/>
    <tableColumn id="17" xr3:uid="{28960598-206A-43CC-AE56-5B7972808E96}" name="Record added by"/>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641FD2B-D03D-4789-87CE-0B0AB9845F16}" name="Table13456" displayName="Table13456" ref="A2:L993" totalsRowCount="1">
  <autoFilter ref="A2:L992" xr:uid="{F403AE8C-60A2-4E6B-8490-3509EF0CF328}"/>
  <sortState xmlns:xlrd2="http://schemas.microsoft.com/office/spreadsheetml/2017/richdata2" ref="A3:L992">
    <sortCondition descending="1" ref="F2:F992"/>
  </sortState>
  <tableColumns count="12">
    <tableColumn id="1" xr3:uid="{46542359-5F58-4818-BB82-4765BC8428B2}" name="Site"/>
    <tableColumn id="2" xr3:uid="{5B30C6BD-E074-4A75-9E27-F8EDE33B5349}" name="Name"/>
    <tableColumn id="3" xr3:uid="{FDE7DDAC-9AE1-4EB1-BB2A-ED94EB8D57B5}" name="Ownership"/>
    <tableColumn id="4" xr3:uid="{06A23F1E-4535-4D45-B8F3-E2CF95C7887A}" name="Mgmt Hierarchy"/>
    <tableColumn id="5" xr3:uid="{74EBF3F4-0C29-420B-9716-93B713E034BB}" name="Description" dataDxfId="47" totalsRowDxfId="46"/>
    <tableColumn id="6" xr3:uid="{DF378388-6145-4F8A-B8B0-673BBC3FA67D}" name="Year of Construction (completion)" totalsRowDxfId="45"/>
    <tableColumn id="8" xr3:uid="{9765F5ED-8A3D-48E3-AA0B-83B4E0C7BEA3}" name="Current Condition"/>
    <tableColumn id="9" xr3:uid="{7EC523E4-4DB5-43F4-A32A-F4092964AB34}" name="Condition Comments"/>
    <tableColumn id="10" xr3:uid="{97DC8E2E-1E06-484B-BEAB-EF372060D1FE}" name="Past damage/repairs/improvements;"/>
    <tableColumn id="11" xr3:uid="{9F22C159-D760-4850-BBD3-8057775BFAEE}" name="Structure Information "/>
    <tableColumn id="12" xr3:uid="{AB58CDA1-8F78-4653-A10C-3825C4939546}" name="Remaining design life (while performing intended function);"/>
    <tableColumn id="17" xr3:uid="{7CD08826-F085-47B2-BA4B-D234EBD312B3}" name="Record added by:"/>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9B919DF-5651-4E2E-A002-15EEF0C1875F}" name="Table134" displayName="Table134" ref="A2:L994" totalsRowCount="1">
  <autoFilter ref="A2:L993" xr:uid="{F403AE8C-60A2-4E6B-8490-3509EF0CF328}"/>
  <sortState xmlns:xlrd2="http://schemas.microsoft.com/office/spreadsheetml/2017/richdata2" ref="A3:L993">
    <sortCondition descending="1" ref="F2:F993"/>
  </sortState>
  <tableColumns count="12">
    <tableColumn id="1" xr3:uid="{1CD2E69F-BD1C-4B0A-9EEF-52FD570FF483}" name="Site"/>
    <tableColumn id="2" xr3:uid="{B9A4C6AB-DA82-48B0-ACAF-62D59D9C1AD6}" name="Name"/>
    <tableColumn id="3" xr3:uid="{6373C259-5DA0-4B44-A464-9A1F47EC30A4}" name="Ownership"/>
    <tableColumn id="4" xr3:uid="{2675F88D-CCC1-47F2-BA99-53F3D93666B9}" name="Mgmt Hierarchy"/>
    <tableColumn id="5" xr3:uid="{3F88D2F4-E01F-4076-9379-63E7BB936297}" name="Description" dataDxfId="44" totalsRowDxfId="43"/>
    <tableColumn id="6" xr3:uid="{E30250F8-754F-4AD9-9CAF-7B4363039974}" name="Year of Construction (completion)" totalsRowDxfId="42"/>
    <tableColumn id="8" xr3:uid="{188885AA-5E22-4F45-A792-25B5BF0D792E}" name="Current Condition"/>
    <tableColumn id="9" xr3:uid="{DC520EDA-A079-4A02-AD49-82E2F96EC5AF}" name="Condition Comments"/>
    <tableColumn id="10" xr3:uid="{27F721A6-0A36-4F66-8274-195B500378FE}" name="Past damage/repairs/improvements;"/>
    <tableColumn id="11" xr3:uid="{2EB1AB92-D315-4FF1-B376-F99CBE1F9354}" name="Structure Information (see above)"/>
    <tableColumn id="12" xr3:uid="{E84D8F37-F4C7-4E50-8B17-D0ACD9FD3577}" name="Remaining design life (while performing intended function);"/>
    <tableColumn id="18" xr3:uid="{5C94631B-6949-469C-BA95-E5249B47C89A}" name="Record added by:"/>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63574F4-7913-4D0D-9E92-CE0A2A86DAB3}" name="Table178" displayName="Table178" ref="A2:M997" totalsRowCount="1">
  <autoFilter ref="A2:M996" xr:uid="{F403AE8C-60A2-4E6B-8490-3509EF0CF328}"/>
  <sortState xmlns:xlrd2="http://schemas.microsoft.com/office/spreadsheetml/2017/richdata2" ref="A3:M996">
    <sortCondition descending="1" ref="G2:G996"/>
  </sortState>
  <tableColumns count="13">
    <tableColumn id="1" xr3:uid="{B4C28511-84C7-4115-8B9B-7483AEDB3777}" name="Site"/>
    <tableColumn id="2" xr3:uid="{202C3D50-28FA-45DF-B24B-F315D5412901}" name="Name"/>
    <tableColumn id="3" xr3:uid="{C76A4F63-2443-440B-8883-CA42B67A39EF}" name="Ownership"/>
    <tableColumn id="4" xr3:uid="{9E37B25D-F159-4C44-9CF0-7560FBFA4BD3}" name="Mgmt Hierarchy"/>
    <tableColumn id="17" xr3:uid="{7CAD4911-55C7-4670-9F6C-5C3751FE5251}" name="Lat" totalsRowDxfId="41"/>
    <tableColumn id="18" xr3:uid="{0D42DFA6-9259-402D-855C-ABF20EE4357B}" name="Lon" totalsRowDxfId="40"/>
    <tableColumn id="6" xr3:uid="{6ED835A6-DEDD-4652-9A02-F3644A166268}" name="Year of Construction (completion)" dataDxfId="39" totalsRowDxfId="38"/>
    <tableColumn id="8" xr3:uid="{5055107A-3DB8-4379-A64B-10D781F1A7DA}" name="Current Condition"/>
    <tableColumn id="20" xr3:uid="{F309AE5B-F6D4-407D-86A3-F4743F114798}" name="Condition Comments" dataDxfId="37"/>
    <tableColumn id="9" xr3:uid="{45ED2143-21FA-44F5-9F42-BCDE53A32EDE}" name="Past damage/repairs/improvements;"/>
    <tableColumn id="21" xr3:uid="{D3D4C09E-CF74-4390-ADCE-8AB24D7D2C25}" name="Structure Information "/>
    <tableColumn id="11" xr3:uid="{D0CA7624-88BF-4CFC-B505-C0199CDBF810}" name="Remaining design life (while performing intended function);"/>
    <tableColumn id="5" xr3:uid="{5D14AD23-7DD5-48EC-94A8-B90B93C8499B}" name="Record added by:"/>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6B57CC8-D9C7-4D78-B54E-A56D61C9AABF}" name="Table1789" displayName="Table1789" ref="A2:N996" totalsRowCount="1">
  <autoFilter ref="A2:N995" xr:uid="{F403AE8C-60A2-4E6B-8490-3509EF0CF328}"/>
  <sortState xmlns:xlrd2="http://schemas.microsoft.com/office/spreadsheetml/2017/richdata2" ref="A3:N995">
    <sortCondition descending="1" ref="H2:H995"/>
  </sortState>
  <tableColumns count="14">
    <tableColumn id="1" xr3:uid="{7CC0697F-49C4-4740-9398-A544CF48C0F4}" name="Site"/>
    <tableColumn id="2" xr3:uid="{D4F01102-AF3D-48D2-8905-2802CF516981}" name="Name"/>
    <tableColumn id="3" xr3:uid="{506A373A-23E1-4DD9-90A4-ACED48D44D7D}" name="Ownership"/>
    <tableColumn id="4" xr3:uid="{56487288-A2B5-41B0-A477-8C1C3758E2AD}" name="Mgmt Hierarchy"/>
    <tableColumn id="5" xr3:uid="{660D9A47-BE85-4BDD-97A0-6774E2571435}" name="Description" dataDxfId="36" totalsRowDxfId="35"/>
    <tableColumn id="17" xr3:uid="{20825A42-6620-4E05-97AD-5EA0B1660368}" name="Lat" totalsRowDxfId="34"/>
    <tableColumn id="18" xr3:uid="{80CCA5E8-759C-4EB8-A602-885D6EB9B6EF}" name="Lon" totalsRowDxfId="33"/>
    <tableColumn id="6" xr3:uid="{962AEA96-5E35-4DF8-B62F-B086D6635788}" name="Year of Construction (completion)" dataDxfId="32" totalsRowDxfId="31"/>
    <tableColumn id="8" xr3:uid="{3B2B96C1-C190-45AB-A9C1-59F3B9662A26}" name="Current Condition"/>
    <tableColumn id="20" xr3:uid="{DB4AF945-B764-40B8-A4C0-339EE5685823}" name="Condition Comments" dataDxfId="30"/>
    <tableColumn id="9" xr3:uid="{C9F7749E-5454-4C3F-AE60-851FF3B7275B}" name="Past damage/repairs/improvements;"/>
    <tableColumn id="21" xr3:uid="{DFC5FB47-71FE-4497-8EA1-101A5B410BF9}" name="Structure Information "/>
    <tableColumn id="11" xr3:uid="{80304346-F93F-4D80-A737-BDC4DAA5B1D6}" name="Remaining design life (while performing intended function);"/>
    <tableColumn id="10" xr3:uid="{ED5BFC3B-EDA0-4C66-82BD-10B91A8BD8B4}" name="Record added by:"/>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C709122-649D-4476-9593-AA110B38F6B3}" name="Table1710" displayName="Table1710" ref="A2:N985" totalsRowCount="1">
  <autoFilter ref="A2:N984" xr:uid="{F403AE8C-60A2-4E6B-8490-3509EF0CF328}"/>
  <sortState xmlns:xlrd2="http://schemas.microsoft.com/office/spreadsheetml/2017/richdata2" ref="A3:N984">
    <sortCondition descending="1" ref="H2:H984"/>
  </sortState>
  <tableColumns count="14">
    <tableColumn id="1" xr3:uid="{EA917259-77E0-4ADC-8B15-FF1BC6ED96A7}" name="Site"/>
    <tableColumn id="2" xr3:uid="{A77CADC3-47E2-41A2-A921-E784E2AA87F1}" name="Name"/>
    <tableColumn id="3" xr3:uid="{98B8D63E-E192-46F1-A0B0-614D5E663C6F}" name="Ownership"/>
    <tableColumn id="4" xr3:uid="{39C91275-40C1-4F3D-ABBE-499E53662347}" name="Mgmt Hierarchy"/>
    <tableColumn id="5" xr3:uid="{B78AB145-6F78-4B1E-B1B6-EE9F9CD10EE5}" name="Description" dataDxfId="29" totalsRowDxfId="28"/>
    <tableColumn id="17" xr3:uid="{20C23E94-4D33-4D77-84B7-5B53ACD2B790}" name="Lat" totalsRowDxfId="27"/>
    <tableColumn id="18" xr3:uid="{A8C80E2B-8762-4FF8-B710-475BC89FC622}" name="Lon" totalsRowDxfId="26"/>
    <tableColumn id="6" xr3:uid="{B4D29146-69C9-4503-9DE5-0860320236E5}" name="Year of Construction (completion)" totalsRowDxfId="25"/>
    <tableColumn id="8" xr3:uid="{7C3100A3-6B9B-4F3D-AA5E-5818AD8505E8}" name="Current Condition"/>
    <tableColumn id="20" xr3:uid="{B718A0C9-2DA9-4546-BE96-F7039BDC9124}" name="Condition Comments" dataDxfId="24"/>
    <tableColumn id="9" xr3:uid="{04D7AF5D-BB26-4A60-8330-B02F93DE1F52}" name="Past damage/repairs/improvements;"/>
    <tableColumn id="21" xr3:uid="{71B2D816-5508-4863-99D8-6DE4FD1BB490}" name="Structure Information"/>
    <tableColumn id="11" xr3:uid="{B00ECE2F-C9E1-4ED5-AD7A-7AEA344811BC}" name="Remaining design life (while performing intended function);"/>
    <tableColumn id="13" xr3:uid="{89F14981-3072-4D99-9F61-C433B1207696}" name="Record added by:"/>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5" dT="2026-01-29T05:22:32.41" personId="{76F2568A-0FB0-4DB6-B314-8B6891623A2E}" id="{4F5E95BD-3B16-4380-BE40-2D70766959C4}">
    <text>Used a density conversion of 1.55T/m3 of trucked sand (tonnes) placed in situ (m3).</text>
  </threadedComment>
</ThreadedComments>
</file>

<file path=xl/threadedComments/threadedComment2.xml><?xml version="1.0" encoding="utf-8"?>
<ThreadedComments xmlns="http://schemas.microsoft.com/office/spreadsheetml/2018/threadedcomments" xmlns:x="http://schemas.openxmlformats.org/spreadsheetml/2006/main">
  <threadedComment ref="E3" dT="2026-01-29T05:44:38.24" personId="{76F2568A-0FB0-4DB6-B314-8B6891623A2E}" id="{79BAF49D-E638-4BAF-B8DB-9C5803A09689}">
    <text xml:space="preserve">Is this the limestone retaining wall or surf beach stabilisation works? </text>
  </threadedComment>
</ThreadedComments>
</file>

<file path=xl/threadedComments/threadedComment3.xml><?xml version="1.0" encoding="utf-8"?>
<ThreadedComments xmlns="http://schemas.microsoft.com/office/spreadsheetml/2018/threadedcomments" xmlns:x="http://schemas.openxmlformats.org/spreadsheetml/2006/main">
  <threadedComment ref="C1" dT="2026-02-04T02:19:15.86" personId="{76F2568A-0FB0-4DB6-B314-8B6891623A2E}" id="{68DF8F87-DE7F-4E29-BA7D-5043CCB46E0E}">
    <text>Add in date updated</text>
  </threadedComment>
</ThreadedComments>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microsoft.com/office/2017/10/relationships/threadedComment" Target="../threadedComments/threadedComment3.xml"/><Relationship Id="rId5" Type="http://schemas.openxmlformats.org/officeDocument/2006/relationships/comments" Target="../comments3.xml"/><Relationship Id="rId4" Type="http://schemas.openxmlformats.org/officeDocument/2006/relationships/table" Target="../tables/table4.xml"/></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A48AD-9AE4-42D4-AA90-69A353096E9C}">
  <dimension ref="A1:C18"/>
  <sheetViews>
    <sheetView workbookViewId="0">
      <selection activeCell="C4" sqref="C4"/>
    </sheetView>
  </sheetViews>
  <sheetFormatPr defaultRowHeight="14.5" x14ac:dyDescent="0.35"/>
  <cols>
    <col min="1" max="1" width="15.90625" customWidth="1"/>
    <col min="2" max="2" width="28.453125" customWidth="1"/>
    <col min="3" max="3" width="131.08984375" customWidth="1"/>
  </cols>
  <sheetData>
    <row r="1" spans="1:3" x14ac:dyDescent="0.35">
      <c r="A1" s="41" t="s">
        <v>505</v>
      </c>
      <c r="B1" s="41" t="s">
        <v>506</v>
      </c>
      <c r="C1" s="41" t="s">
        <v>507</v>
      </c>
    </row>
    <row r="2" spans="1:3" ht="35.4" customHeight="1" x14ac:dyDescent="0.35">
      <c r="A2" s="2">
        <v>45820</v>
      </c>
      <c r="B2" t="s">
        <v>508</v>
      </c>
      <c r="C2" s="40" t="s">
        <v>509</v>
      </c>
    </row>
    <row r="3" spans="1:3" ht="28" customHeight="1" x14ac:dyDescent="0.35">
      <c r="A3" s="2">
        <v>45982</v>
      </c>
      <c r="B3" t="s">
        <v>510</v>
      </c>
      <c r="C3" s="40" t="s">
        <v>540</v>
      </c>
    </row>
    <row r="4" spans="1:3" ht="22.5" customHeight="1" x14ac:dyDescent="0.35">
      <c r="A4" s="2">
        <v>46188</v>
      </c>
      <c r="B4" t="s">
        <v>520</v>
      </c>
      <c r="C4" s="40" t="s">
        <v>542</v>
      </c>
    </row>
    <row r="5" spans="1:3" x14ac:dyDescent="0.35">
      <c r="C5" s="40"/>
    </row>
    <row r="6" spans="1:3" x14ac:dyDescent="0.35">
      <c r="C6" s="40"/>
    </row>
    <row r="7" spans="1:3" x14ac:dyDescent="0.35">
      <c r="C7" s="40"/>
    </row>
    <row r="8" spans="1:3" x14ac:dyDescent="0.35">
      <c r="C8" s="40"/>
    </row>
    <row r="9" spans="1:3" x14ac:dyDescent="0.35">
      <c r="C9" s="40"/>
    </row>
    <row r="10" spans="1:3" x14ac:dyDescent="0.35">
      <c r="C10" s="40"/>
    </row>
    <row r="11" spans="1:3" x14ac:dyDescent="0.35">
      <c r="C11" s="40"/>
    </row>
    <row r="12" spans="1:3" x14ac:dyDescent="0.35">
      <c r="C12" s="40"/>
    </row>
    <row r="13" spans="1:3" x14ac:dyDescent="0.35">
      <c r="C13" s="40"/>
    </row>
    <row r="14" spans="1:3" x14ac:dyDescent="0.35">
      <c r="C14" s="40"/>
    </row>
    <row r="15" spans="1:3" x14ac:dyDescent="0.35">
      <c r="C15" s="40"/>
    </row>
    <row r="16" spans="1:3" x14ac:dyDescent="0.35">
      <c r="C16" s="40"/>
    </row>
    <row r="17" spans="3:3" x14ac:dyDescent="0.35">
      <c r="C17" s="40"/>
    </row>
    <row r="18" spans="3:3" x14ac:dyDescent="0.35">
      <c r="C18" s="40"/>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09A49-5B54-4536-9FA5-F1B6807AF040}">
  <sheetPr>
    <pageSetUpPr fitToPage="1"/>
  </sheetPr>
  <dimension ref="A1:N998"/>
  <sheetViews>
    <sheetView showGridLines="0" zoomScale="50" zoomScaleNormal="50" workbookViewId="0">
      <selection activeCell="M2" sqref="M2"/>
    </sheetView>
  </sheetViews>
  <sheetFormatPr defaultColWidth="9.1796875" defaultRowHeight="14.5" x14ac:dyDescent="0.35"/>
  <cols>
    <col min="1" max="1" width="27.81640625" bestFit="1" customWidth="1"/>
    <col min="2" max="2" width="51.1796875" customWidth="1"/>
    <col min="3" max="3" width="12.1796875" hidden="1" customWidth="1"/>
    <col min="4" max="4" width="18.453125" bestFit="1" customWidth="1"/>
    <col min="5" max="5" width="82.81640625" style="13" customWidth="1"/>
    <col min="6" max="6" width="53.1796875" hidden="1" customWidth="1"/>
    <col min="7" max="7" width="18.6328125" hidden="1" customWidth="1"/>
    <col min="8" max="8" width="30.1796875" customWidth="1"/>
    <col min="9" max="9" width="19.453125" customWidth="1"/>
    <col min="10" max="10" width="64.54296875" hidden="1" customWidth="1"/>
    <col min="11" max="11" width="44" hidden="1" customWidth="1"/>
    <col min="12" max="12" width="81.1796875" customWidth="1"/>
    <col min="13" max="14" width="59.54296875" customWidth="1"/>
  </cols>
  <sheetData>
    <row r="1" spans="1:14" ht="141" customHeight="1" x14ac:dyDescent="0.35">
      <c r="C1" s="57" t="s">
        <v>533</v>
      </c>
      <c r="D1" s="57"/>
      <c r="E1" s="57"/>
      <c r="F1" s="57"/>
      <c r="G1" s="57"/>
      <c r="H1" s="57"/>
      <c r="I1" s="25" t="s">
        <v>213</v>
      </c>
      <c r="L1" s="18" t="s">
        <v>0</v>
      </c>
    </row>
    <row r="2" spans="1:14" s="5" customFormat="1" ht="32.15" customHeight="1" x14ac:dyDescent="0.35">
      <c r="A2" s="6" t="s">
        <v>1</v>
      </c>
      <c r="B2" s="6" t="s">
        <v>2</v>
      </c>
      <c r="C2" s="6" t="s">
        <v>3</v>
      </c>
      <c r="D2" s="6" t="s">
        <v>4</v>
      </c>
      <c r="E2" s="6" t="s">
        <v>5</v>
      </c>
      <c r="F2" s="6" t="s">
        <v>6</v>
      </c>
      <c r="G2" s="6" t="s">
        <v>7</v>
      </c>
      <c r="H2" s="6" t="s">
        <v>8</v>
      </c>
      <c r="I2" s="6" t="s">
        <v>10</v>
      </c>
      <c r="J2" s="6" t="s">
        <v>11</v>
      </c>
      <c r="K2" s="6" t="s">
        <v>12</v>
      </c>
      <c r="L2" s="12" t="s">
        <v>497</v>
      </c>
      <c r="M2" s="6" t="s">
        <v>14</v>
      </c>
      <c r="N2" s="44" t="s">
        <v>514</v>
      </c>
    </row>
    <row r="3" spans="1:14" s="21" customFormat="1" ht="15" customHeight="1" x14ac:dyDescent="0.35">
      <c r="A3" s="21" t="s">
        <v>289</v>
      </c>
      <c r="B3" s="21" t="s">
        <v>466</v>
      </c>
      <c r="D3" s="21" t="s">
        <v>18</v>
      </c>
      <c r="E3" s="15" t="s">
        <v>502</v>
      </c>
      <c r="F3" s="38"/>
      <c r="G3" s="38"/>
      <c r="H3" s="16">
        <v>45589</v>
      </c>
      <c r="N3" s="48" t="s">
        <v>534</v>
      </c>
    </row>
    <row r="4" spans="1:14" s="21" customFormat="1" ht="15" customHeight="1" x14ac:dyDescent="0.35">
      <c r="A4" s="21" t="s">
        <v>289</v>
      </c>
      <c r="B4" s="21" t="s">
        <v>386</v>
      </c>
      <c r="D4" s="21" t="s">
        <v>18</v>
      </c>
      <c r="E4" s="36" t="s">
        <v>504</v>
      </c>
      <c r="H4" s="16">
        <v>45292</v>
      </c>
      <c r="N4" s="49" t="s">
        <v>534</v>
      </c>
    </row>
    <row r="5" spans="1:14" s="21" customFormat="1" ht="15" customHeight="1" x14ac:dyDescent="0.35">
      <c r="A5" s="21" t="s">
        <v>289</v>
      </c>
      <c r="B5" s="21" t="s">
        <v>386</v>
      </c>
      <c r="D5" s="21" t="s">
        <v>18</v>
      </c>
      <c r="E5" s="36" t="s">
        <v>476</v>
      </c>
      <c r="H5" s="16">
        <v>45182</v>
      </c>
      <c r="N5" s="50" t="s">
        <v>534</v>
      </c>
    </row>
    <row r="6" spans="1:14" s="21" customFormat="1" x14ac:dyDescent="0.35">
      <c r="A6" s="21" t="s">
        <v>289</v>
      </c>
      <c r="B6" s="21" t="s">
        <v>347</v>
      </c>
      <c r="D6" s="21" t="s">
        <v>18</v>
      </c>
      <c r="E6" s="35" t="s">
        <v>348</v>
      </c>
      <c r="H6" s="16">
        <f>DATE(2022,6,1)</f>
        <v>44713</v>
      </c>
      <c r="L6" s="21" t="s">
        <v>349</v>
      </c>
      <c r="M6" s="21">
        <v>48</v>
      </c>
      <c r="N6" s="51" t="s">
        <v>513</v>
      </c>
    </row>
    <row r="7" spans="1:14" s="21" customFormat="1" ht="15" customHeight="1" x14ac:dyDescent="0.35">
      <c r="A7" s="21" t="s">
        <v>289</v>
      </c>
      <c r="B7" s="21" t="s">
        <v>345</v>
      </c>
      <c r="D7" s="21" t="s">
        <v>18</v>
      </c>
      <c r="E7" s="36" t="s">
        <v>344</v>
      </c>
      <c r="F7" s="37"/>
      <c r="G7" s="37"/>
      <c r="H7" s="16">
        <f>DATE(2022,1,1)</f>
        <v>44562</v>
      </c>
      <c r="I7" s="21">
        <v>4.75</v>
      </c>
      <c r="J7" s="21" t="s">
        <v>346</v>
      </c>
      <c r="L7" s="45"/>
      <c r="N7" s="50" t="s">
        <v>513</v>
      </c>
    </row>
    <row r="8" spans="1:14" s="21" customFormat="1" ht="15" customHeight="1" x14ac:dyDescent="0.35">
      <c r="A8" s="21" t="s">
        <v>289</v>
      </c>
      <c r="B8" s="21" t="s">
        <v>386</v>
      </c>
      <c r="D8" s="21" t="s">
        <v>18</v>
      </c>
      <c r="E8" s="36" t="s">
        <v>468</v>
      </c>
      <c r="H8" s="16">
        <v>44562</v>
      </c>
      <c r="N8" s="51" t="s">
        <v>534</v>
      </c>
    </row>
    <row r="9" spans="1:14" s="21" customFormat="1" ht="15" customHeight="1" x14ac:dyDescent="0.35">
      <c r="A9" s="21" t="s">
        <v>289</v>
      </c>
      <c r="B9" s="21" t="s">
        <v>440</v>
      </c>
      <c r="D9" s="21" t="s">
        <v>18</v>
      </c>
      <c r="E9" s="36" t="s">
        <v>441</v>
      </c>
      <c r="F9" s="38"/>
      <c r="G9" s="38"/>
      <c r="H9" s="16">
        <f>DATE(2021,8,1)</f>
        <v>44409</v>
      </c>
      <c r="J9" s="21" t="s">
        <v>442</v>
      </c>
      <c r="N9" s="50" t="s">
        <v>513</v>
      </c>
    </row>
    <row r="10" spans="1:14" s="21" customFormat="1" ht="15" customHeight="1" x14ac:dyDescent="0.35">
      <c r="A10" s="21" t="s">
        <v>289</v>
      </c>
      <c r="B10" s="21" t="s">
        <v>386</v>
      </c>
      <c r="D10" s="21" t="s">
        <v>18</v>
      </c>
      <c r="E10" s="36" t="s">
        <v>475</v>
      </c>
      <c r="H10" s="16">
        <v>44197</v>
      </c>
      <c r="N10" s="51" t="s">
        <v>534</v>
      </c>
    </row>
    <row r="11" spans="1:14" s="21" customFormat="1" ht="15" customHeight="1" x14ac:dyDescent="0.35">
      <c r="A11" s="21" t="s">
        <v>289</v>
      </c>
      <c r="B11" s="21" t="s">
        <v>386</v>
      </c>
      <c r="D11" s="21" t="s">
        <v>18</v>
      </c>
      <c r="E11" s="36" t="s">
        <v>474</v>
      </c>
      <c r="H11" s="16">
        <v>43831</v>
      </c>
      <c r="N11" s="50" t="s">
        <v>534</v>
      </c>
    </row>
    <row r="12" spans="1:14" s="21" customFormat="1" ht="15" customHeight="1" x14ac:dyDescent="0.35">
      <c r="A12" s="21" t="s">
        <v>289</v>
      </c>
      <c r="B12" s="21" t="s">
        <v>386</v>
      </c>
      <c r="D12" s="21" t="s">
        <v>18</v>
      </c>
      <c r="E12" s="36" t="s">
        <v>468</v>
      </c>
      <c r="H12" s="16">
        <v>43466</v>
      </c>
      <c r="N12" s="51" t="s">
        <v>534</v>
      </c>
    </row>
    <row r="13" spans="1:14" s="21" customFormat="1" ht="15" customHeight="1" x14ac:dyDescent="0.35">
      <c r="A13" s="21" t="s">
        <v>289</v>
      </c>
      <c r="B13" s="21" t="s">
        <v>386</v>
      </c>
      <c r="D13" s="21" t="s">
        <v>18</v>
      </c>
      <c r="E13" s="36" t="s">
        <v>473</v>
      </c>
      <c r="H13" s="16">
        <v>43101</v>
      </c>
      <c r="K13" s="36"/>
      <c r="N13" s="50" t="s">
        <v>534</v>
      </c>
    </row>
    <row r="14" spans="1:14" s="21" customFormat="1" ht="15" customHeight="1" x14ac:dyDescent="0.35">
      <c r="A14" s="21" t="s">
        <v>289</v>
      </c>
      <c r="B14" s="21" t="s">
        <v>386</v>
      </c>
      <c r="D14" s="21" t="s">
        <v>18</v>
      </c>
      <c r="E14" s="36" t="s">
        <v>472</v>
      </c>
      <c r="H14" s="16">
        <v>42736</v>
      </c>
      <c r="N14" s="51" t="s">
        <v>534</v>
      </c>
    </row>
    <row r="15" spans="1:14" s="21" customFormat="1" ht="15" customHeight="1" x14ac:dyDescent="0.35">
      <c r="A15" s="21" t="s">
        <v>289</v>
      </c>
      <c r="B15" s="21" t="s">
        <v>386</v>
      </c>
      <c r="D15" s="21" t="s">
        <v>18</v>
      </c>
      <c r="E15" s="36" t="s">
        <v>471</v>
      </c>
      <c r="H15" s="16">
        <v>42370</v>
      </c>
      <c r="K15" s="36"/>
      <c r="N15" s="50" t="s">
        <v>534</v>
      </c>
    </row>
    <row r="16" spans="1:14" s="21" customFormat="1" ht="15" customHeight="1" x14ac:dyDescent="0.35">
      <c r="A16" s="21" t="s">
        <v>289</v>
      </c>
      <c r="B16" s="21" t="s">
        <v>386</v>
      </c>
      <c r="D16" s="21" t="s">
        <v>18</v>
      </c>
      <c r="E16" s="36" t="s">
        <v>470</v>
      </c>
      <c r="H16" s="16">
        <v>42005</v>
      </c>
      <c r="N16" s="51" t="s">
        <v>534</v>
      </c>
    </row>
    <row r="17" spans="1:14" s="21" customFormat="1" ht="15" customHeight="1" x14ac:dyDescent="0.35">
      <c r="A17" s="21" t="s">
        <v>289</v>
      </c>
      <c r="B17" s="21" t="s">
        <v>466</v>
      </c>
      <c r="D17" s="21" t="s">
        <v>18</v>
      </c>
      <c r="E17" s="15" t="s">
        <v>467</v>
      </c>
      <c r="F17" s="38"/>
      <c r="G17" s="38"/>
      <c r="H17" s="16">
        <f>DATE(2014,4,1)</f>
        <v>41730</v>
      </c>
      <c r="N17" s="50" t="s">
        <v>534</v>
      </c>
    </row>
    <row r="18" spans="1:14" s="21" customFormat="1" ht="15" customHeight="1" x14ac:dyDescent="0.35">
      <c r="A18" s="21" t="s">
        <v>289</v>
      </c>
      <c r="B18" s="21" t="s">
        <v>386</v>
      </c>
      <c r="D18" s="21" t="s">
        <v>18</v>
      </c>
      <c r="E18" s="36" t="s">
        <v>469</v>
      </c>
      <c r="H18" s="16">
        <v>41640</v>
      </c>
      <c r="N18" s="51" t="s">
        <v>534</v>
      </c>
    </row>
    <row r="19" spans="1:14" s="21" customFormat="1" ht="15" customHeight="1" x14ac:dyDescent="0.35">
      <c r="A19" s="21" t="s">
        <v>289</v>
      </c>
      <c r="B19" s="21" t="s">
        <v>343</v>
      </c>
      <c r="D19" s="21" t="s">
        <v>18</v>
      </c>
      <c r="E19" s="36" t="s">
        <v>532</v>
      </c>
      <c r="H19" s="16">
        <v>41423</v>
      </c>
      <c r="N19" s="50" t="s">
        <v>534</v>
      </c>
    </row>
    <row r="20" spans="1:14" s="21" customFormat="1" ht="15" customHeight="1" x14ac:dyDescent="0.35">
      <c r="A20" s="21" t="s">
        <v>289</v>
      </c>
      <c r="B20" s="21" t="s">
        <v>386</v>
      </c>
      <c r="D20" s="21" t="s">
        <v>18</v>
      </c>
      <c r="E20" s="36" t="s">
        <v>342</v>
      </c>
      <c r="H20" s="16">
        <v>41414</v>
      </c>
      <c r="N20" s="51" t="s">
        <v>534</v>
      </c>
    </row>
    <row r="21" spans="1:14" s="21" customFormat="1" ht="15" customHeight="1" x14ac:dyDescent="0.35">
      <c r="A21" s="21" t="s">
        <v>289</v>
      </c>
      <c r="B21" s="21" t="s">
        <v>341</v>
      </c>
      <c r="D21" s="21" t="s">
        <v>18</v>
      </c>
      <c r="E21" s="36" t="s">
        <v>531</v>
      </c>
      <c r="F21" s="38"/>
      <c r="G21" s="38"/>
      <c r="H21" s="16">
        <f>DATE(2013,3,12)</f>
        <v>41345</v>
      </c>
      <c r="N21" s="50" t="s">
        <v>534</v>
      </c>
    </row>
    <row r="22" spans="1:14" s="21" customFormat="1" ht="15" customHeight="1" x14ac:dyDescent="0.35">
      <c r="A22" s="21" t="s">
        <v>289</v>
      </c>
      <c r="B22" s="21" t="s">
        <v>303</v>
      </c>
      <c r="D22" s="21" t="s">
        <v>18</v>
      </c>
      <c r="E22" s="36" t="s">
        <v>304</v>
      </c>
      <c r="F22" s="38"/>
      <c r="G22" s="38"/>
      <c r="H22" s="16">
        <v>41275</v>
      </c>
      <c r="I22" s="21">
        <v>1.67</v>
      </c>
      <c r="J22" s="21" t="s">
        <v>350</v>
      </c>
      <c r="L22" s="45" t="s">
        <v>439</v>
      </c>
      <c r="M22" s="21">
        <v>0</v>
      </c>
      <c r="N22" s="51" t="s">
        <v>513</v>
      </c>
    </row>
    <row r="23" spans="1:14" s="21" customFormat="1" ht="15" customHeight="1" x14ac:dyDescent="0.35">
      <c r="A23" s="21" t="s">
        <v>289</v>
      </c>
      <c r="B23" s="21" t="s">
        <v>386</v>
      </c>
      <c r="E23" s="36" t="s">
        <v>477</v>
      </c>
      <c r="H23" s="16">
        <v>41275</v>
      </c>
      <c r="N23" s="50" t="s">
        <v>513</v>
      </c>
    </row>
    <row r="24" spans="1:14" s="21" customFormat="1" ht="15" customHeight="1" x14ac:dyDescent="0.35">
      <c r="A24" s="21" t="s">
        <v>289</v>
      </c>
      <c r="B24" s="21" t="s">
        <v>297</v>
      </c>
      <c r="D24" s="21" t="s">
        <v>18</v>
      </c>
      <c r="E24" s="36" t="s">
        <v>301</v>
      </c>
      <c r="H24" s="16">
        <v>41250</v>
      </c>
      <c r="N24" s="51" t="s">
        <v>534</v>
      </c>
    </row>
    <row r="25" spans="1:14" s="21" customFormat="1" ht="15" customHeight="1" x14ac:dyDescent="0.35">
      <c r="A25" s="21" t="s">
        <v>289</v>
      </c>
      <c r="B25" s="21" t="s">
        <v>297</v>
      </c>
      <c r="D25" s="21" t="s">
        <v>18</v>
      </c>
      <c r="E25" s="36" t="s">
        <v>530</v>
      </c>
      <c r="H25" s="16">
        <v>41088</v>
      </c>
      <c r="N25" s="50" t="s">
        <v>534</v>
      </c>
    </row>
    <row r="26" spans="1:14" s="21" customFormat="1" ht="15" customHeight="1" x14ac:dyDescent="0.35">
      <c r="A26" s="21" t="s">
        <v>289</v>
      </c>
      <c r="B26" s="21" t="s">
        <v>297</v>
      </c>
      <c r="D26" s="21" t="s">
        <v>18</v>
      </c>
      <c r="E26" s="36" t="s">
        <v>301</v>
      </c>
      <c r="H26" s="16">
        <v>40809</v>
      </c>
      <c r="N26" s="51" t="s">
        <v>534</v>
      </c>
    </row>
    <row r="27" spans="1:14" s="21" customFormat="1" x14ac:dyDescent="0.35">
      <c r="A27" s="21" t="s">
        <v>289</v>
      </c>
      <c r="B27" s="21" t="s">
        <v>297</v>
      </c>
      <c r="D27" s="21" t="s">
        <v>18</v>
      </c>
      <c r="E27" s="36" t="s">
        <v>530</v>
      </c>
      <c r="F27" s="38"/>
      <c r="G27" s="38"/>
      <c r="H27" s="16">
        <v>40445</v>
      </c>
      <c r="N27" s="50" t="s">
        <v>534</v>
      </c>
    </row>
    <row r="28" spans="1:14" s="21" customFormat="1" x14ac:dyDescent="0.35">
      <c r="A28" s="21" t="s">
        <v>289</v>
      </c>
      <c r="B28" s="21" t="s">
        <v>297</v>
      </c>
      <c r="D28" s="21" t="s">
        <v>18</v>
      </c>
      <c r="E28" s="36" t="s">
        <v>530</v>
      </c>
      <c r="F28" s="38"/>
      <c r="G28" s="38"/>
      <c r="H28" s="16">
        <v>40154</v>
      </c>
      <c r="N28" s="51" t="s">
        <v>534</v>
      </c>
    </row>
    <row r="29" spans="1:14" s="21" customFormat="1" x14ac:dyDescent="0.35">
      <c r="A29" s="21" t="s">
        <v>289</v>
      </c>
      <c r="B29" s="21" t="s">
        <v>297</v>
      </c>
      <c r="D29" s="21" t="s">
        <v>18</v>
      </c>
      <c r="E29" s="36" t="s">
        <v>302</v>
      </c>
      <c r="F29" s="38"/>
      <c r="G29" s="38"/>
      <c r="H29" s="16">
        <v>40074</v>
      </c>
      <c r="N29" s="50" t="s">
        <v>534</v>
      </c>
    </row>
    <row r="30" spans="1:14" s="21" customFormat="1" x14ac:dyDescent="0.35">
      <c r="A30" s="21" t="s">
        <v>289</v>
      </c>
      <c r="B30" s="21" t="s">
        <v>297</v>
      </c>
      <c r="D30" s="21" t="s">
        <v>18</v>
      </c>
      <c r="E30" s="36" t="s">
        <v>530</v>
      </c>
      <c r="F30" s="38"/>
      <c r="G30" s="38"/>
      <c r="H30" s="16">
        <v>39857</v>
      </c>
      <c r="N30" s="51" t="s">
        <v>534</v>
      </c>
    </row>
    <row r="31" spans="1:14" s="21" customFormat="1" x14ac:dyDescent="0.35">
      <c r="A31" s="21" t="s">
        <v>289</v>
      </c>
      <c r="B31" s="21" t="s">
        <v>297</v>
      </c>
      <c r="D31" s="21" t="s">
        <v>18</v>
      </c>
      <c r="E31" s="36" t="s">
        <v>530</v>
      </c>
      <c r="F31" s="38"/>
      <c r="G31" s="38"/>
      <c r="H31" s="16">
        <v>39832</v>
      </c>
      <c r="N31" s="50" t="s">
        <v>534</v>
      </c>
    </row>
    <row r="32" spans="1:14" s="21" customFormat="1" ht="15" customHeight="1" x14ac:dyDescent="0.35">
      <c r="A32" s="21" t="s">
        <v>289</v>
      </c>
      <c r="B32" s="21" t="s">
        <v>297</v>
      </c>
      <c r="D32" s="21" t="s">
        <v>18</v>
      </c>
      <c r="E32" s="36" t="s">
        <v>302</v>
      </c>
      <c r="F32" s="38"/>
      <c r="G32" s="46"/>
      <c r="H32" s="16">
        <v>39759</v>
      </c>
      <c r="N32" s="51" t="s">
        <v>534</v>
      </c>
    </row>
    <row r="33" spans="1:14" s="21" customFormat="1" ht="15" customHeight="1" x14ac:dyDescent="0.35">
      <c r="A33" s="21" t="s">
        <v>289</v>
      </c>
      <c r="B33" s="21" t="s">
        <v>297</v>
      </c>
      <c r="D33" s="21" t="s">
        <v>18</v>
      </c>
      <c r="E33" s="36" t="s">
        <v>302</v>
      </c>
      <c r="F33" s="38"/>
      <c r="G33" s="38"/>
      <c r="H33" s="16">
        <v>39083</v>
      </c>
      <c r="N33" s="50" t="s">
        <v>534</v>
      </c>
    </row>
    <row r="34" spans="1:14" s="21" customFormat="1" ht="15" customHeight="1" x14ac:dyDescent="0.35">
      <c r="A34" s="21" t="s">
        <v>289</v>
      </c>
      <c r="B34" s="21" t="s">
        <v>297</v>
      </c>
      <c r="D34" s="21" t="s">
        <v>18</v>
      </c>
      <c r="E34" s="36" t="s">
        <v>301</v>
      </c>
      <c r="F34" s="47"/>
      <c r="G34" s="38"/>
      <c r="H34" s="16">
        <v>38718</v>
      </c>
      <c r="N34" s="51" t="s">
        <v>534</v>
      </c>
    </row>
    <row r="35" spans="1:14" s="21" customFormat="1" ht="15" customHeight="1" x14ac:dyDescent="0.35">
      <c r="A35" s="21" t="s">
        <v>289</v>
      </c>
      <c r="B35" s="21" t="s">
        <v>297</v>
      </c>
      <c r="D35" s="21" t="s">
        <v>18</v>
      </c>
      <c r="E35" s="36" t="s">
        <v>300</v>
      </c>
      <c r="F35" s="38"/>
      <c r="G35" s="38"/>
      <c r="H35" s="16">
        <v>38353</v>
      </c>
      <c r="N35" s="50" t="s">
        <v>534</v>
      </c>
    </row>
    <row r="36" spans="1:14" s="21" customFormat="1" ht="15" customHeight="1" x14ac:dyDescent="0.35">
      <c r="A36" s="21" t="s">
        <v>289</v>
      </c>
      <c r="B36" s="21" t="s">
        <v>297</v>
      </c>
      <c r="D36" s="21" t="s">
        <v>18</v>
      </c>
      <c r="E36" s="36" t="s">
        <v>299</v>
      </c>
      <c r="F36" s="38"/>
      <c r="G36" s="38"/>
      <c r="H36" s="16">
        <v>37987</v>
      </c>
      <c r="N36" s="51" t="s">
        <v>534</v>
      </c>
    </row>
    <row r="37" spans="1:14" s="21" customFormat="1" ht="15" customHeight="1" x14ac:dyDescent="0.35">
      <c r="A37" s="21" t="s">
        <v>289</v>
      </c>
      <c r="B37" s="21" t="s">
        <v>297</v>
      </c>
      <c r="D37" s="21" t="s">
        <v>18</v>
      </c>
      <c r="E37" s="36" t="s">
        <v>298</v>
      </c>
      <c r="F37" s="38"/>
      <c r="G37" s="38"/>
      <c r="H37" s="16">
        <v>37622</v>
      </c>
      <c r="N37" s="50" t="s">
        <v>534</v>
      </c>
    </row>
    <row r="38" spans="1:14" s="21" customFormat="1" ht="15" customHeight="1" x14ac:dyDescent="0.35">
      <c r="A38" s="21" t="s">
        <v>289</v>
      </c>
      <c r="B38" s="21" t="s">
        <v>297</v>
      </c>
      <c r="D38" s="21" t="s">
        <v>18</v>
      </c>
      <c r="E38" s="36" t="s">
        <v>298</v>
      </c>
      <c r="H38" s="16">
        <v>37257</v>
      </c>
      <c r="N38" s="51" t="s">
        <v>534</v>
      </c>
    </row>
    <row r="39" spans="1:14" s="21" customFormat="1" x14ac:dyDescent="0.35">
      <c r="A39" s="21" t="s">
        <v>289</v>
      </c>
      <c r="B39" s="21" t="s">
        <v>297</v>
      </c>
      <c r="D39" s="21" t="s">
        <v>18</v>
      </c>
      <c r="E39" s="36" t="s">
        <v>298</v>
      </c>
      <c r="F39" s="38"/>
      <c r="G39" s="38"/>
      <c r="H39" s="16">
        <f>DATE(2000,1,1)+366</f>
        <v>36892</v>
      </c>
      <c r="N39" s="50" t="s">
        <v>534</v>
      </c>
    </row>
    <row r="40" spans="1:14" s="21" customFormat="1" x14ac:dyDescent="0.35">
      <c r="A40" s="21" t="s">
        <v>289</v>
      </c>
      <c r="B40" s="21" t="s">
        <v>297</v>
      </c>
      <c r="D40" s="21" t="s">
        <v>18</v>
      </c>
      <c r="E40" s="36" t="s">
        <v>298</v>
      </c>
      <c r="F40" s="38"/>
      <c r="G40" s="38"/>
      <c r="H40" s="16">
        <f>DATE(2000,1,1)</f>
        <v>36526</v>
      </c>
      <c r="N40" s="51" t="s">
        <v>534</v>
      </c>
    </row>
    <row r="41" spans="1:14" s="21" customFormat="1" x14ac:dyDescent="0.35">
      <c r="A41" s="21" t="s">
        <v>289</v>
      </c>
      <c r="B41" s="21" t="s">
        <v>296</v>
      </c>
      <c r="D41" s="21" t="s">
        <v>18</v>
      </c>
      <c r="E41" s="15" t="s">
        <v>438</v>
      </c>
      <c r="F41" s="38"/>
      <c r="G41" s="38"/>
      <c r="H41" s="16">
        <f>DATE(1990,1,1)</f>
        <v>32874</v>
      </c>
      <c r="N41" s="50" t="s">
        <v>534</v>
      </c>
    </row>
    <row r="42" spans="1:14" s="21" customFormat="1" x14ac:dyDescent="0.35">
      <c r="A42" s="21" t="s">
        <v>289</v>
      </c>
      <c r="B42" s="21" t="s">
        <v>294</v>
      </c>
      <c r="D42" s="21" t="s">
        <v>18</v>
      </c>
      <c r="E42" s="15" t="s">
        <v>295</v>
      </c>
      <c r="F42" s="47"/>
      <c r="G42" s="38"/>
      <c r="H42" s="16">
        <f>DATE(1988,1,1)</f>
        <v>32143</v>
      </c>
      <c r="N42" s="51"/>
    </row>
    <row r="43" spans="1:14" s="21" customFormat="1" x14ac:dyDescent="0.35">
      <c r="A43" s="21" t="s">
        <v>289</v>
      </c>
      <c r="B43" s="21" t="s">
        <v>293</v>
      </c>
      <c r="D43" s="21" t="s">
        <v>18</v>
      </c>
      <c r="E43" s="36" t="s">
        <v>437</v>
      </c>
      <c r="F43" s="47"/>
      <c r="G43" s="38"/>
      <c r="H43" s="16">
        <f>DATE(1986,1,1)</f>
        <v>31413</v>
      </c>
      <c r="N43" s="50"/>
    </row>
    <row r="44" spans="1:14" s="21" customFormat="1" x14ac:dyDescent="0.35">
      <c r="A44" s="21" t="s">
        <v>289</v>
      </c>
      <c r="B44" s="21" t="s">
        <v>290</v>
      </c>
      <c r="D44" s="21" t="s">
        <v>18</v>
      </c>
      <c r="E44" s="35" t="s">
        <v>291</v>
      </c>
      <c r="F44" s="37"/>
      <c r="G44" s="37"/>
      <c r="H44" s="16">
        <f>DATE(1973,1,1)</f>
        <v>26665</v>
      </c>
      <c r="N44" s="51"/>
    </row>
    <row r="45" spans="1:14" s="21" customFormat="1" x14ac:dyDescent="0.35">
      <c r="A45" s="21" t="s">
        <v>289</v>
      </c>
      <c r="B45" s="21" t="s">
        <v>292</v>
      </c>
      <c r="D45" s="21" t="s">
        <v>18</v>
      </c>
      <c r="E45" s="36" t="s">
        <v>436</v>
      </c>
      <c r="F45" s="38"/>
      <c r="G45" s="38"/>
      <c r="H45" s="16">
        <f>DATE(1973,1,1)</f>
        <v>26665</v>
      </c>
      <c r="N45" s="50"/>
    </row>
    <row r="46" spans="1:14" x14ac:dyDescent="0.35">
      <c r="E46" s="12"/>
      <c r="F46" s="9"/>
      <c r="G46" s="7"/>
      <c r="H46" s="2"/>
      <c r="N46" s="52"/>
    </row>
    <row r="47" spans="1:14" x14ac:dyDescent="0.35">
      <c r="E47" s="14"/>
      <c r="F47" s="7"/>
      <c r="G47" s="7"/>
      <c r="H47" s="2"/>
    </row>
    <row r="48" spans="1:14" x14ac:dyDescent="0.35">
      <c r="E48" s="12"/>
      <c r="F48" s="9"/>
      <c r="G48" s="7"/>
      <c r="H48" s="2"/>
    </row>
    <row r="49" spans="5:8" x14ac:dyDescent="0.35">
      <c r="E49" s="14"/>
      <c r="H49" s="2"/>
    </row>
    <row r="53" spans="5:8" x14ac:dyDescent="0.35">
      <c r="E53" s="14"/>
    </row>
    <row r="54" spans="5:8" x14ac:dyDescent="0.35">
      <c r="E54" s="14"/>
    </row>
    <row r="55" spans="5:8" x14ac:dyDescent="0.35">
      <c r="E55" s="14"/>
    </row>
    <row r="56" spans="5:8" x14ac:dyDescent="0.35">
      <c r="E56" s="14"/>
    </row>
    <row r="57" spans="5:8" x14ac:dyDescent="0.35">
      <c r="E57" s="14"/>
    </row>
    <row r="58" spans="5:8" x14ac:dyDescent="0.35">
      <c r="E58" s="14"/>
    </row>
    <row r="59" spans="5:8" x14ac:dyDescent="0.35">
      <c r="E59" s="14"/>
    </row>
    <row r="60" spans="5:8" x14ac:dyDescent="0.35">
      <c r="E60" s="14"/>
    </row>
    <row r="61" spans="5:8" x14ac:dyDescent="0.35">
      <c r="E61" s="14"/>
    </row>
    <row r="62" spans="5:8" x14ac:dyDescent="0.35">
      <c r="E62" s="14"/>
    </row>
    <row r="63" spans="5:8" x14ac:dyDescent="0.35">
      <c r="E63" s="14"/>
    </row>
    <row r="64" spans="5:8" x14ac:dyDescent="0.35">
      <c r="E64" s="14"/>
    </row>
    <row r="65" spans="5:5" x14ac:dyDescent="0.35">
      <c r="E65" s="14"/>
    </row>
    <row r="66" spans="5:5" x14ac:dyDescent="0.35">
      <c r="E66" s="14"/>
    </row>
    <row r="67" spans="5:5" x14ac:dyDescent="0.35">
      <c r="E67" s="14"/>
    </row>
    <row r="68" spans="5:5" x14ac:dyDescent="0.35">
      <c r="E68" s="14"/>
    </row>
    <row r="69" spans="5:5" x14ac:dyDescent="0.35">
      <c r="E69" s="14"/>
    </row>
    <row r="70" spans="5:5" x14ac:dyDescent="0.35">
      <c r="E70" s="14"/>
    </row>
    <row r="71" spans="5:5" x14ac:dyDescent="0.35">
      <c r="E71" s="14"/>
    </row>
    <row r="72" spans="5:5" x14ac:dyDescent="0.35">
      <c r="E72" s="14"/>
    </row>
    <row r="73" spans="5:5" x14ac:dyDescent="0.35">
      <c r="E73" s="14"/>
    </row>
    <row r="74" spans="5:5" x14ac:dyDescent="0.35">
      <c r="E74" s="14"/>
    </row>
    <row r="75" spans="5:5" x14ac:dyDescent="0.35">
      <c r="E75" s="14"/>
    </row>
    <row r="76" spans="5:5" x14ac:dyDescent="0.35">
      <c r="E76" s="14"/>
    </row>
    <row r="77" spans="5:5" x14ac:dyDescent="0.35">
      <c r="E77" s="14"/>
    </row>
    <row r="78" spans="5:5" x14ac:dyDescent="0.35">
      <c r="E78" s="14"/>
    </row>
    <row r="79" spans="5:5" x14ac:dyDescent="0.35">
      <c r="E79" s="14"/>
    </row>
    <row r="80" spans="5:5" x14ac:dyDescent="0.35">
      <c r="E80" s="14"/>
    </row>
    <row r="81" spans="5:5" x14ac:dyDescent="0.35">
      <c r="E81" s="14"/>
    </row>
    <row r="82" spans="5:5" x14ac:dyDescent="0.35">
      <c r="E82" s="14"/>
    </row>
    <row r="83" spans="5:5" x14ac:dyDescent="0.35">
      <c r="E83" s="14"/>
    </row>
    <row r="84" spans="5:5" x14ac:dyDescent="0.35">
      <c r="E84" s="14"/>
    </row>
    <row r="85" spans="5:5" x14ac:dyDescent="0.35">
      <c r="E85" s="14"/>
    </row>
    <row r="86" spans="5:5" x14ac:dyDescent="0.35">
      <c r="E86" s="14"/>
    </row>
    <row r="87" spans="5:5" x14ac:dyDescent="0.35">
      <c r="E87" s="14"/>
    </row>
    <row r="88" spans="5:5" x14ac:dyDescent="0.35">
      <c r="E88" s="14"/>
    </row>
    <row r="89" spans="5:5" x14ac:dyDescent="0.35">
      <c r="E89" s="14"/>
    </row>
    <row r="90" spans="5:5" x14ac:dyDescent="0.35">
      <c r="E90" s="14"/>
    </row>
    <row r="91" spans="5:5" x14ac:dyDescent="0.35">
      <c r="E91" s="14"/>
    </row>
    <row r="92" spans="5:5" x14ac:dyDescent="0.35">
      <c r="E92" s="14"/>
    </row>
    <row r="93" spans="5:5" x14ac:dyDescent="0.35">
      <c r="E93" s="14"/>
    </row>
    <row r="94" spans="5:5" x14ac:dyDescent="0.35">
      <c r="E94" s="14"/>
    </row>
    <row r="95" spans="5:5" x14ac:dyDescent="0.35">
      <c r="E95" s="14"/>
    </row>
    <row r="96" spans="5:5" x14ac:dyDescent="0.35">
      <c r="E96" s="14"/>
    </row>
    <row r="97" spans="5:5" x14ac:dyDescent="0.35">
      <c r="E97" s="14"/>
    </row>
    <row r="98" spans="5:5" x14ac:dyDescent="0.35">
      <c r="E98" s="14"/>
    </row>
    <row r="99" spans="5:5" x14ac:dyDescent="0.35">
      <c r="E99" s="14"/>
    </row>
    <row r="100" spans="5:5" x14ac:dyDescent="0.35">
      <c r="E100" s="14"/>
    </row>
    <row r="101" spans="5:5" x14ac:dyDescent="0.35">
      <c r="E101" s="14"/>
    </row>
    <row r="102" spans="5:5" x14ac:dyDescent="0.35">
      <c r="E102" s="14"/>
    </row>
    <row r="103" spans="5:5" x14ac:dyDescent="0.35">
      <c r="E103" s="14"/>
    </row>
    <row r="104" spans="5:5" x14ac:dyDescent="0.35">
      <c r="E104" s="14"/>
    </row>
    <row r="105" spans="5:5" x14ac:dyDescent="0.35">
      <c r="E105" s="14"/>
    </row>
    <row r="106" spans="5:5" x14ac:dyDescent="0.35">
      <c r="E106" s="14"/>
    </row>
    <row r="107" spans="5:5" x14ac:dyDescent="0.35">
      <c r="E107" s="14"/>
    </row>
    <row r="108" spans="5:5" x14ac:dyDescent="0.35">
      <c r="E108" s="14"/>
    </row>
    <row r="109" spans="5:5" x14ac:dyDescent="0.35">
      <c r="E109" s="14"/>
    </row>
    <row r="110" spans="5:5" x14ac:dyDescent="0.35">
      <c r="E110" s="14"/>
    </row>
    <row r="111" spans="5:5" x14ac:dyDescent="0.35">
      <c r="E111" s="14"/>
    </row>
    <row r="112" spans="5:5" x14ac:dyDescent="0.35">
      <c r="E112" s="14"/>
    </row>
    <row r="113" spans="5:5" x14ac:dyDescent="0.35">
      <c r="E113" s="14"/>
    </row>
    <row r="114" spans="5:5" x14ac:dyDescent="0.35">
      <c r="E114" s="14"/>
    </row>
    <row r="115" spans="5:5" x14ac:dyDescent="0.35">
      <c r="E115" s="14"/>
    </row>
    <row r="116" spans="5:5" x14ac:dyDescent="0.35">
      <c r="E116" s="14"/>
    </row>
    <row r="117" spans="5:5" x14ac:dyDescent="0.35">
      <c r="E117" s="14"/>
    </row>
    <row r="118" spans="5:5" x14ac:dyDescent="0.35">
      <c r="E118" s="14"/>
    </row>
    <row r="119" spans="5:5" x14ac:dyDescent="0.35">
      <c r="E119" s="14"/>
    </row>
    <row r="120" spans="5:5" x14ac:dyDescent="0.35">
      <c r="E120" s="14"/>
    </row>
    <row r="121" spans="5:5" x14ac:dyDescent="0.35">
      <c r="E121" s="14"/>
    </row>
    <row r="122" spans="5:5" x14ac:dyDescent="0.35">
      <c r="E122" s="14"/>
    </row>
    <row r="123" spans="5:5" x14ac:dyDescent="0.35">
      <c r="E123" s="14"/>
    </row>
    <row r="124" spans="5:5" x14ac:dyDescent="0.35">
      <c r="E124" s="14"/>
    </row>
    <row r="125" spans="5:5" x14ac:dyDescent="0.35">
      <c r="E125" s="14"/>
    </row>
    <row r="126" spans="5:5" x14ac:dyDescent="0.35">
      <c r="E126" s="14"/>
    </row>
    <row r="127" spans="5:5" x14ac:dyDescent="0.35">
      <c r="E127" s="14"/>
    </row>
    <row r="128" spans="5:5" x14ac:dyDescent="0.35">
      <c r="E128" s="14"/>
    </row>
    <row r="129" spans="5:5" x14ac:dyDescent="0.35">
      <c r="E129" s="14"/>
    </row>
    <row r="130" spans="5:5" x14ac:dyDescent="0.35">
      <c r="E130" s="14"/>
    </row>
    <row r="131" spans="5:5" x14ac:dyDescent="0.35">
      <c r="E131" s="14"/>
    </row>
    <row r="132" spans="5:5" x14ac:dyDescent="0.35">
      <c r="E132" s="14"/>
    </row>
    <row r="133" spans="5:5" x14ac:dyDescent="0.35">
      <c r="E133" s="14"/>
    </row>
    <row r="134" spans="5:5" x14ac:dyDescent="0.35">
      <c r="E134" s="14"/>
    </row>
    <row r="135" spans="5:5" x14ac:dyDescent="0.35">
      <c r="E135" s="14"/>
    </row>
    <row r="136" spans="5:5" x14ac:dyDescent="0.35">
      <c r="E136" s="14"/>
    </row>
    <row r="137" spans="5:5" x14ac:dyDescent="0.35">
      <c r="E137" s="14"/>
    </row>
    <row r="138" spans="5:5" x14ac:dyDescent="0.35">
      <c r="E138" s="14"/>
    </row>
    <row r="139" spans="5:5" x14ac:dyDescent="0.35">
      <c r="E139" s="14"/>
    </row>
    <row r="140" spans="5:5" x14ac:dyDescent="0.35">
      <c r="E140" s="14"/>
    </row>
    <row r="141" spans="5:5" x14ac:dyDescent="0.35">
      <c r="E141" s="14"/>
    </row>
    <row r="142" spans="5:5" x14ac:dyDescent="0.35">
      <c r="E142" s="14"/>
    </row>
    <row r="143" spans="5:5" x14ac:dyDescent="0.35">
      <c r="E143" s="14"/>
    </row>
    <row r="144" spans="5:5" x14ac:dyDescent="0.35">
      <c r="E144" s="14"/>
    </row>
    <row r="145" spans="5:5" x14ac:dyDescent="0.35">
      <c r="E145" s="14"/>
    </row>
    <row r="146" spans="5:5" x14ac:dyDescent="0.35">
      <c r="E146" s="14"/>
    </row>
    <row r="147" spans="5:5" x14ac:dyDescent="0.35">
      <c r="E147" s="14"/>
    </row>
    <row r="148" spans="5:5" x14ac:dyDescent="0.35">
      <c r="E148" s="14"/>
    </row>
    <row r="149" spans="5:5" x14ac:dyDescent="0.35">
      <c r="E149" s="14"/>
    </row>
    <row r="150" spans="5:5" x14ac:dyDescent="0.35">
      <c r="E150" s="14"/>
    </row>
    <row r="151" spans="5:5" x14ac:dyDescent="0.35">
      <c r="E151" s="14"/>
    </row>
    <row r="152" spans="5:5" x14ac:dyDescent="0.35">
      <c r="E152" s="14"/>
    </row>
    <row r="153" spans="5:5" x14ac:dyDescent="0.35">
      <c r="E153" s="14"/>
    </row>
    <row r="154" spans="5:5" x14ac:dyDescent="0.35">
      <c r="E154" s="14"/>
    </row>
    <row r="155" spans="5:5" x14ac:dyDescent="0.35">
      <c r="E155" s="14"/>
    </row>
    <row r="156" spans="5:5" x14ac:dyDescent="0.35">
      <c r="E156" s="14"/>
    </row>
    <row r="157" spans="5:5" x14ac:dyDescent="0.35">
      <c r="E157" s="14"/>
    </row>
    <row r="158" spans="5:5" x14ac:dyDescent="0.35">
      <c r="E158" s="14"/>
    </row>
    <row r="159" spans="5:5" x14ac:dyDescent="0.35">
      <c r="E159" s="14"/>
    </row>
    <row r="160" spans="5:5" x14ac:dyDescent="0.35">
      <c r="E160" s="14"/>
    </row>
    <row r="161" spans="5:5" x14ac:dyDescent="0.35">
      <c r="E161" s="14"/>
    </row>
    <row r="162" spans="5:5" x14ac:dyDescent="0.35">
      <c r="E162" s="14"/>
    </row>
    <row r="163" spans="5:5" x14ac:dyDescent="0.35">
      <c r="E163" s="14"/>
    </row>
    <row r="164" spans="5:5" x14ac:dyDescent="0.35">
      <c r="E164" s="14"/>
    </row>
    <row r="165" spans="5:5" x14ac:dyDescent="0.35">
      <c r="E165" s="14"/>
    </row>
    <row r="166" spans="5:5" x14ac:dyDescent="0.35">
      <c r="E166" s="14"/>
    </row>
    <row r="167" spans="5:5" x14ac:dyDescent="0.35">
      <c r="E167" s="14"/>
    </row>
    <row r="168" spans="5:5" x14ac:dyDescent="0.35">
      <c r="E168" s="14"/>
    </row>
    <row r="169" spans="5:5" x14ac:dyDescent="0.35">
      <c r="E169" s="14"/>
    </row>
    <row r="170" spans="5:5" x14ac:dyDescent="0.35">
      <c r="E170" s="14"/>
    </row>
    <row r="171" spans="5:5" x14ac:dyDescent="0.35">
      <c r="E171" s="14"/>
    </row>
    <row r="172" spans="5:5" x14ac:dyDescent="0.35">
      <c r="E172" s="14"/>
    </row>
    <row r="173" spans="5:5" x14ac:dyDescent="0.35">
      <c r="E173" s="14"/>
    </row>
    <row r="174" spans="5:5" x14ac:dyDescent="0.35">
      <c r="E174" s="14"/>
    </row>
    <row r="175" spans="5:5" x14ac:dyDescent="0.35">
      <c r="E175" s="14"/>
    </row>
    <row r="176" spans="5:5" x14ac:dyDescent="0.35">
      <c r="E176" s="14"/>
    </row>
    <row r="177" spans="5:5" x14ac:dyDescent="0.35">
      <c r="E177" s="14"/>
    </row>
    <row r="178" spans="5:5" x14ac:dyDescent="0.35">
      <c r="E178" s="14"/>
    </row>
    <row r="179" spans="5:5" x14ac:dyDescent="0.35">
      <c r="E179" s="14"/>
    </row>
    <row r="180" spans="5:5" x14ac:dyDescent="0.35">
      <c r="E180" s="14"/>
    </row>
    <row r="181" spans="5:5" x14ac:dyDescent="0.35">
      <c r="E181" s="14"/>
    </row>
    <row r="182" spans="5:5" x14ac:dyDescent="0.35">
      <c r="E182" s="14"/>
    </row>
    <row r="183" spans="5:5" x14ac:dyDescent="0.35">
      <c r="E183" s="14"/>
    </row>
    <row r="184" spans="5:5" x14ac:dyDescent="0.35">
      <c r="E184" s="14"/>
    </row>
    <row r="185" spans="5:5" x14ac:dyDescent="0.35">
      <c r="E185" s="14"/>
    </row>
    <row r="186" spans="5:5" x14ac:dyDescent="0.35">
      <c r="E186" s="14"/>
    </row>
    <row r="187" spans="5:5" x14ac:dyDescent="0.35">
      <c r="E187" s="14"/>
    </row>
    <row r="188" spans="5:5" x14ac:dyDescent="0.35">
      <c r="E188" s="14"/>
    </row>
    <row r="189" spans="5:5" x14ac:dyDescent="0.35">
      <c r="E189" s="14"/>
    </row>
    <row r="190" spans="5:5" x14ac:dyDescent="0.35">
      <c r="E190" s="14"/>
    </row>
    <row r="191" spans="5:5" x14ac:dyDescent="0.35">
      <c r="E191" s="14"/>
    </row>
    <row r="192" spans="5:5" x14ac:dyDescent="0.35">
      <c r="E192" s="14"/>
    </row>
    <row r="193" spans="5:5" x14ac:dyDescent="0.35">
      <c r="E193" s="14"/>
    </row>
    <row r="194" spans="5:5" x14ac:dyDescent="0.35">
      <c r="E194" s="14"/>
    </row>
    <row r="195" spans="5:5" x14ac:dyDescent="0.35">
      <c r="E195" s="14"/>
    </row>
    <row r="196" spans="5:5" x14ac:dyDescent="0.35">
      <c r="E196" s="14"/>
    </row>
    <row r="197" spans="5:5" x14ac:dyDescent="0.35">
      <c r="E197" s="14"/>
    </row>
    <row r="198" spans="5:5" x14ac:dyDescent="0.35">
      <c r="E198" s="14"/>
    </row>
    <row r="199" spans="5:5" x14ac:dyDescent="0.35">
      <c r="E199" s="14"/>
    </row>
    <row r="200" spans="5:5" x14ac:dyDescent="0.35">
      <c r="E200" s="14"/>
    </row>
    <row r="201" spans="5:5" x14ac:dyDescent="0.35">
      <c r="E201" s="14"/>
    </row>
    <row r="202" spans="5:5" x14ac:dyDescent="0.35">
      <c r="E202" s="14"/>
    </row>
    <row r="203" spans="5:5" x14ac:dyDescent="0.35">
      <c r="E203" s="14"/>
    </row>
    <row r="204" spans="5:5" x14ac:dyDescent="0.35">
      <c r="E204" s="14"/>
    </row>
    <row r="205" spans="5:5" x14ac:dyDescent="0.35">
      <c r="E205" s="14"/>
    </row>
    <row r="206" spans="5:5" x14ac:dyDescent="0.35">
      <c r="E206" s="14"/>
    </row>
    <row r="207" spans="5:5" x14ac:dyDescent="0.35">
      <c r="E207" s="14"/>
    </row>
    <row r="208" spans="5:5" x14ac:dyDescent="0.35">
      <c r="E208" s="14"/>
    </row>
    <row r="209" spans="5:5" x14ac:dyDescent="0.35">
      <c r="E209" s="14"/>
    </row>
    <row r="210" spans="5:5" x14ac:dyDescent="0.35">
      <c r="E210" s="14"/>
    </row>
    <row r="211" spans="5:5" x14ac:dyDescent="0.35">
      <c r="E211" s="14"/>
    </row>
    <row r="212" spans="5:5" x14ac:dyDescent="0.35">
      <c r="E212" s="14"/>
    </row>
    <row r="213" spans="5:5" x14ac:dyDescent="0.35">
      <c r="E213" s="14"/>
    </row>
    <row r="214" spans="5:5" x14ac:dyDescent="0.35">
      <c r="E214" s="14"/>
    </row>
    <row r="215" spans="5:5" x14ac:dyDescent="0.35">
      <c r="E215" s="14"/>
    </row>
    <row r="216" spans="5:5" x14ac:dyDescent="0.35">
      <c r="E216" s="14"/>
    </row>
    <row r="217" spans="5:5" x14ac:dyDescent="0.35">
      <c r="E217" s="14"/>
    </row>
    <row r="218" spans="5:5" x14ac:dyDescent="0.35">
      <c r="E218" s="14"/>
    </row>
    <row r="219" spans="5:5" x14ac:dyDescent="0.35">
      <c r="E219" s="14"/>
    </row>
    <row r="220" spans="5:5" x14ac:dyDescent="0.35">
      <c r="E220" s="14"/>
    </row>
    <row r="221" spans="5:5" x14ac:dyDescent="0.35">
      <c r="E221" s="14"/>
    </row>
    <row r="222" spans="5:5" x14ac:dyDescent="0.35">
      <c r="E222" s="14"/>
    </row>
    <row r="223" spans="5:5" x14ac:dyDescent="0.35">
      <c r="E223" s="14"/>
    </row>
    <row r="224" spans="5:5" x14ac:dyDescent="0.35">
      <c r="E224" s="14"/>
    </row>
    <row r="225" spans="5:5" x14ac:dyDescent="0.35">
      <c r="E225" s="14"/>
    </row>
    <row r="226" spans="5:5" x14ac:dyDescent="0.35">
      <c r="E226" s="14"/>
    </row>
    <row r="227" spans="5:5" x14ac:dyDescent="0.35">
      <c r="E227" s="14"/>
    </row>
    <row r="228" spans="5:5" x14ac:dyDescent="0.35">
      <c r="E228" s="14"/>
    </row>
    <row r="229" spans="5:5" x14ac:dyDescent="0.35">
      <c r="E229" s="14"/>
    </row>
    <row r="230" spans="5:5" x14ac:dyDescent="0.35">
      <c r="E230" s="14"/>
    </row>
    <row r="231" spans="5:5" x14ac:dyDescent="0.35">
      <c r="E231" s="14"/>
    </row>
    <row r="232" spans="5:5" x14ac:dyDescent="0.35">
      <c r="E232" s="14"/>
    </row>
    <row r="233" spans="5:5" x14ac:dyDescent="0.35">
      <c r="E233" s="14"/>
    </row>
    <row r="234" spans="5:5" x14ac:dyDescent="0.35">
      <c r="E234" s="14"/>
    </row>
    <row r="235" spans="5:5" x14ac:dyDescent="0.35">
      <c r="E235" s="14"/>
    </row>
    <row r="236" spans="5:5" x14ac:dyDescent="0.35">
      <c r="E236" s="14"/>
    </row>
    <row r="237" spans="5:5" x14ac:dyDescent="0.35">
      <c r="E237" s="14"/>
    </row>
    <row r="238" spans="5:5" x14ac:dyDescent="0.35">
      <c r="E238" s="14"/>
    </row>
    <row r="239" spans="5:5" x14ac:dyDescent="0.35">
      <c r="E239" s="14"/>
    </row>
    <row r="240" spans="5:5" x14ac:dyDescent="0.35">
      <c r="E240" s="14"/>
    </row>
    <row r="241" spans="5:5" x14ac:dyDescent="0.35">
      <c r="E241" s="14"/>
    </row>
    <row r="242" spans="5:5" x14ac:dyDescent="0.35">
      <c r="E242" s="14"/>
    </row>
    <row r="243" spans="5:5" x14ac:dyDescent="0.35">
      <c r="E243" s="14"/>
    </row>
    <row r="244" spans="5:5" x14ac:dyDescent="0.35">
      <c r="E244" s="14"/>
    </row>
    <row r="245" spans="5:5" x14ac:dyDescent="0.35">
      <c r="E245" s="14"/>
    </row>
    <row r="246" spans="5:5" x14ac:dyDescent="0.35">
      <c r="E246" s="14"/>
    </row>
    <row r="247" spans="5:5" x14ac:dyDescent="0.35">
      <c r="E247" s="14"/>
    </row>
    <row r="248" spans="5:5" x14ac:dyDescent="0.35">
      <c r="E248" s="14"/>
    </row>
    <row r="249" spans="5:5" x14ac:dyDescent="0.35">
      <c r="E249" s="14"/>
    </row>
    <row r="250" spans="5:5" x14ac:dyDescent="0.35">
      <c r="E250" s="14"/>
    </row>
    <row r="251" spans="5:5" x14ac:dyDescent="0.35">
      <c r="E251" s="14"/>
    </row>
    <row r="252" spans="5:5" x14ac:dyDescent="0.35">
      <c r="E252" s="14"/>
    </row>
    <row r="253" spans="5:5" x14ac:dyDescent="0.35">
      <c r="E253" s="14"/>
    </row>
    <row r="254" spans="5:5" x14ac:dyDescent="0.35">
      <c r="E254" s="14"/>
    </row>
    <row r="255" spans="5:5" x14ac:dyDescent="0.35">
      <c r="E255" s="14"/>
    </row>
    <row r="256" spans="5:5" x14ac:dyDescent="0.35">
      <c r="E256" s="14"/>
    </row>
    <row r="257" spans="5:5" x14ac:dyDescent="0.35">
      <c r="E257" s="14"/>
    </row>
    <row r="258" spans="5:5" x14ac:dyDescent="0.35">
      <c r="E258" s="14"/>
    </row>
    <row r="259" spans="5:5" x14ac:dyDescent="0.35">
      <c r="E259" s="14"/>
    </row>
    <row r="260" spans="5:5" x14ac:dyDescent="0.35">
      <c r="E260" s="14"/>
    </row>
    <row r="261" spans="5:5" x14ac:dyDescent="0.35">
      <c r="E261" s="14"/>
    </row>
    <row r="262" spans="5:5" x14ac:dyDescent="0.35">
      <c r="E262" s="14"/>
    </row>
    <row r="263" spans="5:5" x14ac:dyDescent="0.35">
      <c r="E263" s="14"/>
    </row>
    <row r="264" spans="5:5" x14ac:dyDescent="0.35">
      <c r="E264" s="14"/>
    </row>
    <row r="265" spans="5:5" x14ac:dyDescent="0.35">
      <c r="E265" s="14"/>
    </row>
    <row r="266" spans="5:5" x14ac:dyDescent="0.35">
      <c r="E266" s="14"/>
    </row>
    <row r="267" spans="5:5" x14ac:dyDescent="0.35">
      <c r="E267" s="14"/>
    </row>
    <row r="268" spans="5:5" x14ac:dyDescent="0.35">
      <c r="E268" s="14"/>
    </row>
    <row r="269" spans="5:5" x14ac:dyDescent="0.35">
      <c r="E269" s="14"/>
    </row>
    <row r="270" spans="5:5" x14ac:dyDescent="0.35">
      <c r="E270" s="14"/>
    </row>
    <row r="271" spans="5:5" x14ac:dyDescent="0.35">
      <c r="E271" s="14"/>
    </row>
    <row r="272" spans="5:5" x14ac:dyDescent="0.35">
      <c r="E272" s="14"/>
    </row>
    <row r="273" spans="5:5" x14ac:dyDescent="0.35">
      <c r="E273" s="14"/>
    </row>
    <row r="274" spans="5:5" x14ac:dyDescent="0.35">
      <c r="E274" s="14"/>
    </row>
    <row r="275" spans="5:5" x14ac:dyDescent="0.35">
      <c r="E275" s="14"/>
    </row>
    <row r="276" spans="5:5" x14ac:dyDescent="0.35">
      <c r="E276" s="14"/>
    </row>
    <row r="277" spans="5:5" x14ac:dyDescent="0.35">
      <c r="E277" s="14"/>
    </row>
    <row r="278" spans="5:5" x14ac:dyDescent="0.35">
      <c r="E278" s="14"/>
    </row>
    <row r="279" spans="5:5" x14ac:dyDescent="0.35">
      <c r="E279" s="14"/>
    </row>
    <row r="280" spans="5:5" x14ac:dyDescent="0.35">
      <c r="E280" s="14"/>
    </row>
    <row r="281" spans="5:5" x14ac:dyDescent="0.35">
      <c r="E281" s="14"/>
    </row>
    <row r="282" spans="5:5" x14ac:dyDescent="0.35">
      <c r="E282" s="14"/>
    </row>
    <row r="283" spans="5:5" x14ac:dyDescent="0.35">
      <c r="E283" s="14"/>
    </row>
    <row r="284" spans="5:5" x14ac:dyDescent="0.35">
      <c r="E284" s="14"/>
    </row>
    <row r="285" spans="5:5" x14ac:dyDescent="0.35">
      <c r="E285" s="14"/>
    </row>
    <row r="286" spans="5:5" x14ac:dyDescent="0.35">
      <c r="E286" s="14"/>
    </row>
    <row r="287" spans="5:5" x14ac:dyDescent="0.35">
      <c r="E287" s="14"/>
    </row>
    <row r="288" spans="5:5" x14ac:dyDescent="0.35">
      <c r="E288" s="14"/>
    </row>
    <row r="289" spans="5:5" x14ac:dyDescent="0.35">
      <c r="E289" s="14"/>
    </row>
    <row r="290" spans="5:5" x14ac:dyDescent="0.35">
      <c r="E290" s="14"/>
    </row>
    <row r="291" spans="5:5" x14ac:dyDescent="0.35">
      <c r="E291" s="14"/>
    </row>
    <row r="292" spans="5:5" x14ac:dyDescent="0.35">
      <c r="E292" s="14"/>
    </row>
    <row r="293" spans="5:5" x14ac:dyDescent="0.35">
      <c r="E293" s="14"/>
    </row>
    <row r="294" spans="5:5" x14ac:dyDescent="0.35">
      <c r="E294" s="14"/>
    </row>
    <row r="295" spans="5:5" x14ac:dyDescent="0.35">
      <c r="E295" s="14"/>
    </row>
    <row r="296" spans="5:5" x14ac:dyDescent="0.35">
      <c r="E296" s="14"/>
    </row>
    <row r="297" spans="5:5" x14ac:dyDescent="0.35">
      <c r="E297" s="14"/>
    </row>
    <row r="298" spans="5:5" x14ac:dyDescent="0.35">
      <c r="E298" s="14"/>
    </row>
    <row r="299" spans="5:5" x14ac:dyDescent="0.35">
      <c r="E299" s="14"/>
    </row>
    <row r="300" spans="5:5" x14ac:dyDescent="0.35">
      <c r="E300" s="14"/>
    </row>
    <row r="301" spans="5:5" x14ac:dyDescent="0.35">
      <c r="E301" s="14"/>
    </row>
    <row r="302" spans="5:5" x14ac:dyDescent="0.35">
      <c r="E302" s="14"/>
    </row>
    <row r="303" spans="5:5" x14ac:dyDescent="0.35">
      <c r="E303" s="14"/>
    </row>
    <row r="304" spans="5:5" x14ac:dyDescent="0.35">
      <c r="E304" s="14"/>
    </row>
    <row r="305" spans="5:5" x14ac:dyDescent="0.35">
      <c r="E305" s="14"/>
    </row>
    <row r="306" spans="5:5" x14ac:dyDescent="0.35">
      <c r="E306" s="14"/>
    </row>
    <row r="307" spans="5:5" x14ac:dyDescent="0.35">
      <c r="E307" s="14"/>
    </row>
    <row r="308" spans="5:5" x14ac:dyDescent="0.35">
      <c r="E308" s="14"/>
    </row>
    <row r="309" spans="5:5" x14ac:dyDescent="0.35">
      <c r="E309" s="14"/>
    </row>
    <row r="310" spans="5:5" x14ac:dyDescent="0.35">
      <c r="E310" s="14"/>
    </row>
    <row r="311" spans="5:5" x14ac:dyDescent="0.35">
      <c r="E311" s="14"/>
    </row>
    <row r="312" spans="5:5" x14ac:dyDescent="0.35">
      <c r="E312" s="14"/>
    </row>
    <row r="313" spans="5:5" x14ac:dyDescent="0.35">
      <c r="E313" s="14"/>
    </row>
    <row r="314" spans="5:5" x14ac:dyDescent="0.35">
      <c r="E314" s="14"/>
    </row>
    <row r="315" spans="5:5" x14ac:dyDescent="0.35">
      <c r="E315" s="14"/>
    </row>
    <row r="316" spans="5:5" x14ac:dyDescent="0.35">
      <c r="E316" s="14"/>
    </row>
    <row r="317" spans="5:5" x14ac:dyDescent="0.35">
      <c r="E317" s="14"/>
    </row>
    <row r="318" spans="5:5" x14ac:dyDescent="0.35">
      <c r="E318" s="14"/>
    </row>
    <row r="319" spans="5:5" x14ac:dyDescent="0.35">
      <c r="E319" s="14"/>
    </row>
    <row r="320" spans="5:5" x14ac:dyDescent="0.35">
      <c r="E320" s="14"/>
    </row>
    <row r="321" spans="5:5" x14ac:dyDescent="0.35">
      <c r="E321" s="14"/>
    </row>
    <row r="322" spans="5:5" x14ac:dyDescent="0.35">
      <c r="E322" s="14"/>
    </row>
    <row r="323" spans="5:5" x14ac:dyDescent="0.35">
      <c r="E323" s="14"/>
    </row>
    <row r="324" spans="5:5" x14ac:dyDescent="0.35">
      <c r="E324" s="14"/>
    </row>
    <row r="325" spans="5:5" x14ac:dyDescent="0.35">
      <c r="E325" s="14"/>
    </row>
    <row r="326" spans="5:5" x14ac:dyDescent="0.35">
      <c r="E326" s="14"/>
    </row>
    <row r="327" spans="5:5" x14ac:dyDescent="0.35">
      <c r="E327" s="14"/>
    </row>
    <row r="328" spans="5:5" x14ac:dyDescent="0.35">
      <c r="E328" s="14"/>
    </row>
    <row r="329" spans="5:5" x14ac:dyDescent="0.35">
      <c r="E329" s="14"/>
    </row>
    <row r="330" spans="5:5" x14ac:dyDescent="0.35">
      <c r="E330" s="14"/>
    </row>
    <row r="331" spans="5:5" x14ac:dyDescent="0.35">
      <c r="E331" s="14"/>
    </row>
    <row r="332" spans="5:5" x14ac:dyDescent="0.35">
      <c r="E332" s="14"/>
    </row>
    <row r="333" spans="5:5" x14ac:dyDescent="0.35">
      <c r="E333" s="14"/>
    </row>
    <row r="334" spans="5:5" x14ac:dyDescent="0.35">
      <c r="E334" s="14"/>
    </row>
    <row r="335" spans="5:5" x14ac:dyDescent="0.35">
      <c r="E335" s="14"/>
    </row>
    <row r="336" spans="5:5" x14ac:dyDescent="0.35">
      <c r="E336" s="14"/>
    </row>
    <row r="337" spans="5:5" x14ac:dyDescent="0.35">
      <c r="E337" s="14"/>
    </row>
    <row r="338" spans="5:5" x14ac:dyDescent="0.35">
      <c r="E338" s="14"/>
    </row>
    <row r="339" spans="5:5" x14ac:dyDescent="0.35">
      <c r="E339" s="14"/>
    </row>
    <row r="340" spans="5:5" x14ac:dyDescent="0.35">
      <c r="E340" s="14"/>
    </row>
    <row r="341" spans="5:5" x14ac:dyDescent="0.35">
      <c r="E341" s="14"/>
    </row>
    <row r="342" spans="5:5" x14ac:dyDescent="0.35">
      <c r="E342" s="14"/>
    </row>
    <row r="343" spans="5:5" x14ac:dyDescent="0.35">
      <c r="E343" s="14"/>
    </row>
    <row r="344" spans="5:5" x14ac:dyDescent="0.35">
      <c r="E344" s="14"/>
    </row>
    <row r="345" spans="5:5" x14ac:dyDescent="0.35">
      <c r="E345" s="14"/>
    </row>
    <row r="346" spans="5:5" x14ac:dyDescent="0.35">
      <c r="E346" s="14"/>
    </row>
    <row r="347" spans="5:5" x14ac:dyDescent="0.35">
      <c r="E347" s="14"/>
    </row>
    <row r="348" spans="5:5" x14ac:dyDescent="0.35">
      <c r="E348" s="14"/>
    </row>
    <row r="349" spans="5:5" x14ac:dyDescent="0.35">
      <c r="E349" s="14"/>
    </row>
    <row r="350" spans="5:5" x14ac:dyDescent="0.35">
      <c r="E350" s="14"/>
    </row>
    <row r="351" spans="5:5" x14ac:dyDescent="0.35">
      <c r="E351" s="14"/>
    </row>
    <row r="352" spans="5:5" x14ac:dyDescent="0.35">
      <c r="E352" s="14"/>
    </row>
    <row r="353" spans="5:5" x14ac:dyDescent="0.35">
      <c r="E353" s="14"/>
    </row>
    <row r="354" spans="5:5" x14ac:dyDescent="0.35">
      <c r="E354" s="14"/>
    </row>
    <row r="355" spans="5:5" x14ac:dyDescent="0.35">
      <c r="E355" s="14"/>
    </row>
    <row r="356" spans="5:5" x14ac:dyDescent="0.35">
      <c r="E356" s="14"/>
    </row>
    <row r="357" spans="5:5" x14ac:dyDescent="0.35">
      <c r="E357" s="14"/>
    </row>
    <row r="358" spans="5:5" x14ac:dyDescent="0.35">
      <c r="E358" s="14"/>
    </row>
    <row r="359" spans="5:5" x14ac:dyDescent="0.35">
      <c r="E359" s="14"/>
    </row>
    <row r="360" spans="5:5" x14ac:dyDescent="0.35">
      <c r="E360" s="14"/>
    </row>
    <row r="361" spans="5:5" x14ac:dyDescent="0.35">
      <c r="E361" s="14"/>
    </row>
    <row r="362" spans="5:5" x14ac:dyDescent="0.35">
      <c r="E362" s="14"/>
    </row>
    <row r="363" spans="5:5" x14ac:dyDescent="0.35">
      <c r="E363" s="14"/>
    </row>
    <row r="364" spans="5:5" x14ac:dyDescent="0.35">
      <c r="E364" s="14"/>
    </row>
    <row r="365" spans="5:5" x14ac:dyDescent="0.35">
      <c r="E365" s="14"/>
    </row>
    <row r="366" spans="5:5" x14ac:dyDescent="0.35">
      <c r="E366" s="14"/>
    </row>
    <row r="367" spans="5:5" x14ac:dyDescent="0.35">
      <c r="E367" s="14"/>
    </row>
    <row r="368" spans="5:5" x14ac:dyDescent="0.35">
      <c r="E368" s="14"/>
    </row>
    <row r="369" spans="5:5" x14ac:dyDescent="0.35">
      <c r="E369" s="14"/>
    </row>
    <row r="370" spans="5:5" x14ac:dyDescent="0.35">
      <c r="E370" s="14"/>
    </row>
    <row r="371" spans="5:5" x14ac:dyDescent="0.35">
      <c r="E371" s="14"/>
    </row>
    <row r="372" spans="5:5" x14ac:dyDescent="0.35">
      <c r="E372" s="14"/>
    </row>
    <row r="373" spans="5:5" x14ac:dyDescent="0.35">
      <c r="E373" s="14"/>
    </row>
    <row r="374" spans="5:5" x14ac:dyDescent="0.35">
      <c r="E374" s="14"/>
    </row>
    <row r="375" spans="5:5" x14ac:dyDescent="0.35">
      <c r="E375" s="14"/>
    </row>
    <row r="376" spans="5:5" x14ac:dyDescent="0.35">
      <c r="E376" s="14"/>
    </row>
    <row r="377" spans="5:5" x14ac:dyDescent="0.35">
      <c r="E377" s="14"/>
    </row>
    <row r="378" spans="5:5" x14ac:dyDescent="0.35">
      <c r="E378" s="14"/>
    </row>
    <row r="379" spans="5:5" x14ac:dyDescent="0.35">
      <c r="E379" s="14"/>
    </row>
    <row r="380" spans="5:5" x14ac:dyDescent="0.35">
      <c r="E380" s="14"/>
    </row>
    <row r="381" spans="5:5" x14ac:dyDescent="0.35">
      <c r="E381" s="14"/>
    </row>
    <row r="382" spans="5:5" x14ac:dyDescent="0.35">
      <c r="E382" s="14"/>
    </row>
    <row r="383" spans="5:5" x14ac:dyDescent="0.35">
      <c r="E383" s="14"/>
    </row>
    <row r="384" spans="5:5" x14ac:dyDescent="0.35">
      <c r="E384" s="14"/>
    </row>
    <row r="385" spans="5:5" x14ac:dyDescent="0.35">
      <c r="E385" s="14"/>
    </row>
    <row r="386" spans="5:5" x14ac:dyDescent="0.35">
      <c r="E386" s="14"/>
    </row>
    <row r="387" spans="5:5" x14ac:dyDescent="0.35">
      <c r="E387" s="14"/>
    </row>
    <row r="388" spans="5:5" x14ac:dyDescent="0.35">
      <c r="E388" s="14"/>
    </row>
    <row r="389" spans="5:5" x14ac:dyDescent="0.35">
      <c r="E389" s="14"/>
    </row>
    <row r="390" spans="5:5" x14ac:dyDescent="0.35">
      <c r="E390" s="14"/>
    </row>
    <row r="391" spans="5:5" x14ac:dyDescent="0.35">
      <c r="E391" s="14"/>
    </row>
    <row r="392" spans="5:5" x14ac:dyDescent="0.35">
      <c r="E392" s="14"/>
    </row>
    <row r="393" spans="5:5" x14ac:dyDescent="0.35">
      <c r="E393" s="14"/>
    </row>
    <row r="394" spans="5:5" x14ac:dyDescent="0.35">
      <c r="E394" s="14"/>
    </row>
    <row r="395" spans="5:5" x14ac:dyDescent="0.35">
      <c r="E395" s="14"/>
    </row>
    <row r="396" spans="5:5" x14ac:dyDescent="0.35">
      <c r="E396" s="14"/>
    </row>
    <row r="397" spans="5:5" x14ac:dyDescent="0.35">
      <c r="E397" s="14"/>
    </row>
    <row r="398" spans="5:5" x14ac:dyDescent="0.35">
      <c r="E398" s="14"/>
    </row>
    <row r="399" spans="5:5" x14ac:dyDescent="0.35">
      <c r="E399" s="14"/>
    </row>
    <row r="400" spans="5:5" x14ac:dyDescent="0.35">
      <c r="E400" s="14"/>
    </row>
    <row r="401" spans="5:5" x14ac:dyDescent="0.35">
      <c r="E401" s="14"/>
    </row>
    <row r="402" spans="5:5" x14ac:dyDescent="0.35">
      <c r="E402" s="14"/>
    </row>
    <row r="403" spans="5:5" x14ac:dyDescent="0.35">
      <c r="E403" s="14"/>
    </row>
    <row r="404" spans="5:5" x14ac:dyDescent="0.35">
      <c r="E404" s="14"/>
    </row>
    <row r="405" spans="5:5" x14ac:dyDescent="0.35">
      <c r="E405" s="14"/>
    </row>
    <row r="406" spans="5:5" x14ac:dyDescent="0.35">
      <c r="E406" s="14"/>
    </row>
    <row r="407" spans="5:5" x14ac:dyDescent="0.35">
      <c r="E407" s="14"/>
    </row>
    <row r="408" spans="5:5" x14ac:dyDescent="0.35">
      <c r="E408" s="14"/>
    </row>
    <row r="409" spans="5:5" x14ac:dyDescent="0.35">
      <c r="E409" s="14"/>
    </row>
    <row r="410" spans="5:5" x14ac:dyDescent="0.35">
      <c r="E410" s="14"/>
    </row>
    <row r="411" spans="5:5" x14ac:dyDescent="0.35">
      <c r="E411" s="14"/>
    </row>
    <row r="412" spans="5:5" x14ac:dyDescent="0.35">
      <c r="E412" s="14"/>
    </row>
    <row r="413" spans="5:5" x14ac:dyDescent="0.35">
      <c r="E413" s="14"/>
    </row>
    <row r="414" spans="5:5" x14ac:dyDescent="0.35">
      <c r="E414" s="14"/>
    </row>
    <row r="415" spans="5:5" x14ac:dyDescent="0.35">
      <c r="E415" s="14"/>
    </row>
    <row r="416" spans="5:5" x14ac:dyDescent="0.35">
      <c r="E416" s="14"/>
    </row>
    <row r="417" spans="5:5" x14ac:dyDescent="0.35">
      <c r="E417" s="14"/>
    </row>
    <row r="418" spans="5:5" x14ac:dyDescent="0.35">
      <c r="E418" s="14"/>
    </row>
    <row r="419" spans="5:5" x14ac:dyDescent="0.35">
      <c r="E419" s="14"/>
    </row>
    <row r="420" spans="5:5" x14ac:dyDescent="0.35">
      <c r="E420" s="14"/>
    </row>
    <row r="421" spans="5:5" x14ac:dyDescent="0.35">
      <c r="E421" s="14"/>
    </row>
    <row r="422" spans="5:5" x14ac:dyDescent="0.35">
      <c r="E422" s="14"/>
    </row>
    <row r="423" spans="5:5" x14ac:dyDescent="0.35">
      <c r="E423" s="14"/>
    </row>
    <row r="424" spans="5:5" x14ac:dyDescent="0.35">
      <c r="E424" s="14"/>
    </row>
    <row r="425" spans="5:5" x14ac:dyDescent="0.35">
      <c r="E425" s="14"/>
    </row>
    <row r="426" spans="5:5" x14ac:dyDescent="0.35">
      <c r="E426" s="14"/>
    </row>
    <row r="427" spans="5:5" x14ac:dyDescent="0.35">
      <c r="E427" s="14"/>
    </row>
    <row r="428" spans="5:5" x14ac:dyDescent="0.35">
      <c r="E428" s="14"/>
    </row>
    <row r="429" spans="5:5" x14ac:dyDescent="0.35">
      <c r="E429" s="14"/>
    </row>
    <row r="430" spans="5:5" x14ac:dyDescent="0.35">
      <c r="E430" s="14"/>
    </row>
    <row r="431" spans="5:5" x14ac:dyDescent="0.35">
      <c r="E431" s="14"/>
    </row>
    <row r="432" spans="5:5" x14ac:dyDescent="0.35">
      <c r="E432" s="14"/>
    </row>
    <row r="433" spans="5:5" x14ac:dyDescent="0.35">
      <c r="E433" s="14"/>
    </row>
    <row r="434" spans="5:5" x14ac:dyDescent="0.35">
      <c r="E434" s="14"/>
    </row>
    <row r="435" spans="5:5" x14ac:dyDescent="0.35">
      <c r="E435" s="14"/>
    </row>
    <row r="436" spans="5:5" x14ac:dyDescent="0.35">
      <c r="E436" s="14"/>
    </row>
    <row r="437" spans="5:5" x14ac:dyDescent="0.35">
      <c r="E437" s="14"/>
    </row>
    <row r="438" spans="5:5" x14ac:dyDescent="0.35">
      <c r="E438" s="14"/>
    </row>
    <row r="439" spans="5:5" x14ac:dyDescent="0.35">
      <c r="E439" s="14"/>
    </row>
    <row r="440" spans="5:5" x14ac:dyDescent="0.35">
      <c r="E440" s="14"/>
    </row>
    <row r="441" spans="5:5" x14ac:dyDescent="0.35">
      <c r="E441" s="14"/>
    </row>
    <row r="442" spans="5:5" x14ac:dyDescent="0.35">
      <c r="E442" s="14"/>
    </row>
    <row r="443" spans="5:5" x14ac:dyDescent="0.35">
      <c r="E443" s="14"/>
    </row>
    <row r="444" spans="5:5" x14ac:dyDescent="0.35">
      <c r="E444" s="14"/>
    </row>
    <row r="445" spans="5:5" x14ac:dyDescent="0.35">
      <c r="E445" s="14"/>
    </row>
    <row r="446" spans="5:5" x14ac:dyDescent="0.35">
      <c r="E446" s="14"/>
    </row>
    <row r="447" spans="5:5" x14ac:dyDescent="0.35">
      <c r="E447" s="14"/>
    </row>
    <row r="448" spans="5:5" x14ac:dyDescent="0.35">
      <c r="E448" s="14"/>
    </row>
    <row r="449" spans="5:5" x14ac:dyDescent="0.35">
      <c r="E449" s="14"/>
    </row>
    <row r="450" spans="5:5" x14ac:dyDescent="0.35">
      <c r="E450" s="14"/>
    </row>
    <row r="451" spans="5:5" x14ac:dyDescent="0.35">
      <c r="E451" s="14"/>
    </row>
    <row r="452" spans="5:5" x14ac:dyDescent="0.35">
      <c r="E452" s="14"/>
    </row>
    <row r="453" spans="5:5" x14ac:dyDescent="0.35">
      <c r="E453" s="14"/>
    </row>
    <row r="454" spans="5:5" x14ac:dyDescent="0.35">
      <c r="E454" s="14"/>
    </row>
    <row r="455" spans="5:5" x14ac:dyDescent="0.35">
      <c r="E455" s="14"/>
    </row>
    <row r="456" spans="5:5" x14ac:dyDescent="0.35">
      <c r="E456" s="14"/>
    </row>
    <row r="457" spans="5:5" x14ac:dyDescent="0.35">
      <c r="E457" s="14"/>
    </row>
    <row r="458" spans="5:5" x14ac:dyDescent="0.35">
      <c r="E458" s="14"/>
    </row>
    <row r="459" spans="5:5" x14ac:dyDescent="0.35">
      <c r="E459" s="14"/>
    </row>
    <row r="460" spans="5:5" x14ac:dyDescent="0.35">
      <c r="E460" s="14"/>
    </row>
    <row r="461" spans="5:5" x14ac:dyDescent="0.35">
      <c r="E461" s="14"/>
    </row>
    <row r="462" spans="5:5" x14ac:dyDescent="0.35">
      <c r="E462" s="14"/>
    </row>
    <row r="463" spans="5:5" x14ac:dyDescent="0.35">
      <c r="E463" s="14"/>
    </row>
    <row r="464" spans="5:5" x14ac:dyDescent="0.35">
      <c r="E464" s="14"/>
    </row>
    <row r="465" spans="5:5" x14ac:dyDescent="0.35">
      <c r="E465" s="14"/>
    </row>
    <row r="466" spans="5:5" x14ac:dyDescent="0.35">
      <c r="E466" s="14"/>
    </row>
    <row r="467" spans="5:5" x14ac:dyDescent="0.35">
      <c r="E467" s="14"/>
    </row>
    <row r="468" spans="5:5" x14ac:dyDescent="0.35">
      <c r="E468" s="14"/>
    </row>
    <row r="469" spans="5:5" x14ac:dyDescent="0.35">
      <c r="E469" s="14"/>
    </row>
    <row r="470" spans="5:5" x14ac:dyDescent="0.35">
      <c r="E470" s="14"/>
    </row>
    <row r="471" spans="5:5" x14ac:dyDescent="0.35">
      <c r="E471" s="14"/>
    </row>
    <row r="472" spans="5:5" x14ac:dyDescent="0.35">
      <c r="E472" s="14"/>
    </row>
    <row r="473" spans="5:5" x14ac:dyDescent="0.35">
      <c r="E473" s="14"/>
    </row>
    <row r="474" spans="5:5" x14ac:dyDescent="0.35">
      <c r="E474" s="14"/>
    </row>
    <row r="475" spans="5:5" x14ac:dyDescent="0.35">
      <c r="E475" s="14"/>
    </row>
    <row r="476" spans="5:5" x14ac:dyDescent="0.35">
      <c r="E476" s="14"/>
    </row>
    <row r="477" spans="5:5" x14ac:dyDescent="0.35">
      <c r="E477" s="14"/>
    </row>
    <row r="478" spans="5:5" x14ac:dyDescent="0.35">
      <c r="E478" s="14"/>
    </row>
    <row r="479" spans="5:5" x14ac:dyDescent="0.35">
      <c r="E479" s="14"/>
    </row>
    <row r="480" spans="5:5" x14ac:dyDescent="0.35">
      <c r="E480" s="14"/>
    </row>
    <row r="481" spans="5:5" x14ac:dyDescent="0.35">
      <c r="E481" s="14"/>
    </row>
    <row r="482" spans="5:5" x14ac:dyDescent="0.35">
      <c r="E482" s="14"/>
    </row>
    <row r="483" spans="5:5" x14ac:dyDescent="0.35">
      <c r="E483" s="14"/>
    </row>
    <row r="484" spans="5:5" x14ac:dyDescent="0.35">
      <c r="E484" s="14"/>
    </row>
    <row r="485" spans="5:5" x14ac:dyDescent="0.35">
      <c r="E485" s="14"/>
    </row>
    <row r="486" spans="5:5" x14ac:dyDescent="0.35">
      <c r="E486" s="14"/>
    </row>
    <row r="487" spans="5:5" x14ac:dyDescent="0.35">
      <c r="E487" s="14"/>
    </row>
    <row r="488" spans="5:5" x14ac:dyDescent="0.35">
      <c r="E488" s="14"/>
    </row>
    <row r="489" spans="5:5" x14ac:dyDescent="0.35">
      <c r="E489" s="14"/>
    </row>
    <row r="490" spans="5:5" x14ac:dyDescent="0.35">
      <c r="E490" s="14"/>
    </row>
    <row r="491" spans="5:5" x14ac:dyDescent="0.35">
      <c r="E491" s="14"/>
    </row>
    <row r="492" spans="5:5" x14ac:dyDescent="0.35">
      <c r="E492" s="14"/>
    </row>
    <row r="493" spans="5:5" x14ac:dyDescent="0.35">
      <c r="E493" s="14"/>
    </row>
    <row r="494" spans="5:5" x14ac:dyDescent="0.35">
      <c r="E494" s="14"/>
    </row>
    <row r="495" spans="5:5" x14ac:dyDescent="0.35">
      <c r="E495" s="14"/>
    </row>
    <row r="496" spans="5:5" x14ac:dyDescent="0.35">
      <c r="E496" s="14"/>
    </row>
    <row r="497" spans="5:5" x14ac:dyDescent="0.35">
      <c r="E497" s="14"/>
    </row>
    <row r="498" spans="5:5" x14ac:dyDescent="0.35">
      <c r="E498" s="14"/>
    </row>
    <row r="499" spans="5:5" x14ac:dyDescent="0.35">
      <c r="E499" s="14"/>
    </row>
    <row r="500" spans="5:5" x14ac:dyDescent="0.35">
      <c r="E500" s="14"/>
    </row>
    <row r="501" spans="5:5" x14ac:dyDescent="0.35">
      <c r="E501" s="14"/>
    </row>
    <row r="502" spans="5:5" x14ac:dyDescent="0.35">
      <c r="E502" s="14"/>
    </row>
    <row r="503" spans="5:5" x14ac:dyDescent="0.35">
      <c r="E503" s="14"/>
    </row>
    <row r="504" spans="5:5" x14ac:dyDescent="0.35">
      <c r="E504" s="14"/>
    </row>
    <row r="505" spans="5:5" x14ac:dyDescent="0.35">
      <c r="E505" s="14"/>
    </row>
    <row r="506" spans="5:5" x14ac:dyDescent="0.35">
      <c r="E506" s="14"/>
    </row>
    <row r="507" spans="5:5" x14ac:dyDescent="0.35">
      <c r="E507" s="14"/>
    </row>
    <row r="508" spans="5:5" x14ac:dyDescent="0.35">
      <c r="E508" s="14"/>
    </row>
    <row r="509" spans="5:5" x14ac:dyDescent="0.35">
      <c r="E509" s="14"/>
    </row>
    <row r="510" spans="5:5" x14ac:dyDescent="0.35">
      <c r="E510" s="14"/>
    </row>
    <row r="511" spans="5:5" x14ac:dyDescent="0.35">
      <c r="E511" s="14"/>
    </row>
    <row r="512" spans="5:5" x14ac:dyDescent="0.35">
      <c r="E512" s="14"/>
    </row>
    <row r="513" spans="5:5" x14ac:dyDescent="0.35">
      <c r="E513" s="14"/>
    </row>
    <row r="514" spans="5:5" x14ac:dyDescent="0.35">
      <c r="E514" s="14"/>
    </row>
    <row r="515" spans="5:5" x14ac:dyDescent="0.35">
      <c r="E515" s="14"/>
    </row>
    <row r="516" spans="5:5" x14ac:dyDescent="0.35">
      <c r="E516" s="14"/>
    </row>
    <row r="517" spans="5:5" x14ac:dyDescent="0.35">
      <c r="E517" s="14"/>
    </row>
    <row r="518" spans="5:5" x14ac:dyDescent="0.35">
      <c r="E518" s="14"/>
    </row>
    <row r="519" spans="5:5" x14ac:dyDescent="0.35">
      <c r="E519" s="14"/>
    </row>
    <row r="520" spans="5:5" x14ac:dyDescent="0.35">
      <c r="E520" s="14"/>
    </row>
    <row r="521" spans="5:5" x14ac:dyDescent="0.35">
      <c r="E521" s="14"/>
    </row>
    <row r="522" spans="5:5" x14ac:dyDescent="0.35">
      <c r="E522" s="14"/>
    </row>
    <row r="523" spans="5:5" x14ac:dyDescent="0.35">
      <c r="E523" s="14"/>
    </row>
    <row r="524" spans="5:5" x14ac:dyDescent="0.35">
      <c r="E524" s="14"/>
    </row>
    <row r="525" spans="5:5" x14ac:dyDescent="0.35">
      <c r="E525" s="14"/>
    </row>
    <row r="526" spans="5:5" x14ac:dyDescent="0.35">
      <c r="E526" s="14"/>
    </row>
    <row r="527" spans="5:5" x14ac:dyDescent="0.35">
      <c r="E527" s="14"/>
    </row>
    <row r="528" spans="5:5" x14ac:dyDescent="0.35">
      <c r="E528" s="14"/>
    </row>
    <row r="529" spans="5:5" x14ac:dyDescent="0.35">
      <c r="E529" s="14"/>
    </row>
    <row r="530" spans="5:5" x14ac:dyDescent="0.35">
      <c r="E530" s="14"/>
    </row>
    <row r="531" spans="5:5" x14ac:dyDescent="0.35">
      <c r="E531" s="14"/>
    </row>
    <row r="532" spans="5:5" x14ac:dyDescent="0.35">
      <c r="E532" s="14"/>
    </row>
    <row r="533" spans="5:5" x14ac:dyDescent="0.35">
      <c r="E533" s="14"/>
    </row>
    <row r="534" spans="5:5" x14ac:dyDescent="0.35">
      <c r="E534" s="14"/>
    </row>
    <row r="535" spans="5:5" x14ac:dyDescent="0.35">
      <c r="E535" s="14"/>
    </row>
    <row r="536" spans="5:5" x14ac:dyDescent="0.35">
      <c r="E536" s="14"/>
    </row>
    <row r="537" spans="5:5" x14ac:dyDescent="0.35">
      <c r="E537" s="14"/>
    </row>
    <row r="538" spans="5:5" x14ac:dyDescent="0.35">
      <c r="E538" s="14"/>
    </row>
    <row r="539" spans="5:5" x14ac:dyDescent="0.35">
      <c r="E539" s="14"/>
    </row>
    <row r="540" spans="5:5" x14ac:dyDescent="0.35">
      <c r="E540" s="14"/>
    </row>
    <row r="541" spans="5:5" x14ac:dyDescent="0.35">
      <c r="E541" s="14"/>
    </row>
    <row r="542" spans="5:5" x14ac:dyDescent="0.35">
      <c r="E542" s="14"/>
    </row>
    <row r="543" spans="5:5" x14ac:dyDescent="0.35">
      <c r="E543" s="14"/>
    </row>
    <row r="544" spans="5:5" x14ac:dyDescent="0.35">
      <c r="E544" s="14"/>
    </row>
    <row r="545" spans="5:5" x14ac:dyDescent="0.35">
      <c r="E545" s="14"/>
    </row>
    <row r="546" spans="5:5" x14ac:dyDescent="0.35">
      <c r="E546" s="14"/>
    </row>
    <row r="547" spans="5:5" x14ac:dyDescent="0.35">
      <c r="E547" s="14"/>
    </row>
    <row r="548" spans="5:5" x14ac:dyDescent="0.35">
      <c r="E548" s="14"/>
    </row>
    <row r="549" spans="5:5" x14ac:dyDescent="0.35">
      <c r="E549" s="14"/>
    </row>
    <row r="550" spans="5:5" x14ac:dyDescent="0.35">
      <c r="E550" s="14"/>
    </row>
    <row r="551" spans="5:5" x14ac:dyDescent="0.35">
      <c r="E551" s="14"/>
    </row>
    <row r="552" spans="5:5" x14ac:dyDescent="0.35">
      <c r="E552" s="14"/>
    </row>
    <row r="553" spans="5:5" x14ac:dyDescent="0.35">
      <c r="E553" s="14"/>
    </row>
    <row r="554" spans="5:5" x14ac:dyDescent="0.35">
      <c r="E554" s="14"/>
    </row>
    <row r="555" spans="5:5" x14ac:dyDescent="0.35">
      <c r="E555" s="14"/>
    </row>
    <row r="556" spans="5:5" x14ac:dyDescent="0.35">
      <c r="E556" s="14"/>
    </row>
    <row r="557" spans="5:5" x14ac:dyDescent="0.35">
      <c r="E557" s="14"/>
    </row>
    <row r="558" spans="5:5" x14ac:dyDescent="0.35">
      <c r="E558" s="14"/>
    </row>
    <row r="559" spans="5:5" x14ac:dyDescent="0.35">
      <c r="E559" s="14"/>
    </row>
    <row r="560" spans="5:5" x14ac:dyDescent="0.35">
      <c r="E560" s="14"/>
    </row>
    <row r="561" spans="5:5" x14ac:dyDescent="0.35">
      <c r="E561" s="14"/>
    </row>
    <row r="562" spans="5:5" x14ac:dyDescent="0.35">
      <c r="E562" s="14"/>
    </row>
    <row r="563" spans="5:5" x14ac:dyDescent="0.35">
      <c r="E563" s="14"/>
    </row>
    <row r="564" spans="5:5" x14ac:dyDescent="0.35">
      <c r="E564" s="14"/>
    </row>
    <row r="565" spans="5:5" x14ac:dyDescent="0.35">
      <c r="E565" s="14"/>
    </row>
    <row r="566" spans="5:5" x14ac:dyDescent="0.35">
      <c r="E566" s="14"/>
    </row>
    <row r="567" spans="5:5" x14ac:dyDescent="0.35">
      <c r="E567" s="14"/>
    </row>
    <row r="568" spans="5:5" x14ac:dyDescent="0.35">
      <c r="E568" s="14"/>
    </row>
    <row r="569" spans="5:5" x14ac:dyDescent="0.35">
      <c r="E569" s="14"/>
    </row>
    <row r="570" spans="5:5" x14ac:dyDescent="0.35">
      <c r="E570" s="14"/>
    </row>
    <row r="571" spans="5:5" x14ac:dyDescent="0.35">
      <c r="E571" s="14"/>
    </row>
    <row r="572" spans="5:5" x14ac:dyDescent="0.35">
      <c r="E572" s="14"/>
    </row>
    <row r="573" spans="5:5" x14ac:dyDescent="0.35">
      <c r="E573" s="14"/>
    </row>
    <row r="574" spans="5:5" x14ac:dyDescent="0.35">
      <c r="E574" s="14"/>
    </row>
    <row r="575" spans="5:5" x14ac:dyDescent="0.35">
      <c r="E575" s="14"/>
    </row>
    <row r="576" spans="5:5" x14ac:dyDescent="0.35">
      <c r="E576" s="14"/>
    </row>
    <row r="577" spans="5:5" x14ac:dyDescent="0.35">
      <c r="E577" s="14"/>
    </row>
    <row r="578" spans="5:5" x14ac:dyDescent="0.35">
      <c r="E578" s="14"/>
    </row>
    <row r="579" spans="5:5" x14ac:dyDescent="0.35">
      <c r="E579" s="14"/>
    </row>
    <row r="580" spans="5:5" x14ac:dyDescent="0.35">
      <c r="E580" s="14"/>
    </row>
    <row r="581" spans="5:5" x14ac:dyDescent="0.35">
      <c r="E581" s="14"/>
    </row>
    <row r="582" spans="5:5" x14ac:dyDescent="0.35">
      <c r="E582" s="14"/>
    </row>
    <row r="583" spans="5:5" x14ac:dyDescent="0.35">
      <c r="E583" s="14"/>
    </row>
    <row r="584" spans="5:5" x14ac:dyDescent="0.35">
      <c r="E584" s="14"/>
    </row>
    <row r="585" spans="5:5" x14ac:dyDescent="0.35">
      <c r="E585" s="14"/>
    </row>
    <row r="586" spans="5:5" x14ac:dyDescent="0.35">
      <c r="E586" s="14"/>
    </row>
    <row r="587" spans="5:5" x14ac:dyDescent="0.35">
      <c r="E587" s="14"/>
    </row>
    <row r="588" spans="5:5" x14ac:dyDescent="0.35">
      <c r="E588" s="14"/>
    </row>
    <row r="589" spans="5:5" x14ac:dyDescent="0.35">
      <c r="E589" s="14"/>
    </row>
    <row r="590" spans="5:5" x14ac:dyDescent="0.35">
      <c r="E590" s="14"/>
    </row>
    <row r="591" spans="5:5" x14ac:dyDescent="0.35">
      <c r="E591" s="14"/>
    </row>
    <row r="592" spans="5:5" x14ac:dyDescent="0.35">
      <c r="E592" s="14"/>
    </row>
    <row r="593" spans="5:5" x14ac:dyDescent="0.35">
      <c r="E593" s="14"/>
    </row>
    <row r="594" spans="5:5" x14ac:dyDescent="0.35">
      <c r="E594" s="14"/>
    </row>
    <row r="595" spans="5:5" x14ac:dyDescent="0.35">
      <c r="E595" s="14"/>
    </row>
    <row r="596" spans="5:5" x14ac:dyDescent="0.35">
      <c r="E596" s="14"/>
    </row>
    <row r="597" spans="5:5" x14ac:dyDescent="0.35">
      <c r="E597" s="14"/>
    </row>
    <row r="598" spans="5:5" x14ac:dyDescent="0.35">
      <c r="E598" s="14"/>
    </row>
    <row r="599" spans="5:5" x14ac:dyDescent="0.35">
      <c r="E599" s="14"/>
    </row>
    <row r="600" spans="5:5" x14ac:dyDescent="0.35">
      <c r="E600" s="14"/>
    </row>
    <row r="601" spans="5:5" x14ac:dyDescent="0.35">
      <c r="E601" s="14"/>
    </row>
    <row r="602" spans="5:5" x14ac:dyDescent="0.35">
      <c r="E602" s="14"/>
    </row>
    <row r="603" spans="5:5" x14ac:dyDescent="0.35">
      <c r="E603" s="14"/>
    </row>
    <row r="604" spans="5:5" x14ac:dyDescent="0.35">
      <c r="E604" s="14"/>
    </row>
    <row r="605" spans="5:5" x14ac:dyDescent="0.35">
      <c r="E605" s="14"/>
    </row>
    <row r="606" spans="5:5" x14ac:dyDescent="0.35">
      <c r="E606" s="14"/>
    </row>
    <row r="607" spans="5:5" x14ac:dyDescent="0.35">
      <c r="E607" s="14"/>
    </row>
    <row r="608" spans="5:5" x14ac:dyDescent="0.35">
      <c r="E608" s="14"/>
    </row>
    <row r="609" spans="5:5" x14ac:dyDescent="0.35">
      <c r="E609" s="14"/>
    </row>
    <row r="610" spans="5:5" x14ac:dyDescent="0.35">
      <c r="E610" s="14"/>
    </row>
    <row r="611" spans="5:5" x14ac:dyDescent="0.35">
      <c r="E611" s="14"/>
    </row>
    <row r="612" spans="5:5" x14ac:dyDescent="0.35">
      <c r="E612" s="14"/>
    </row>
    <row r="613" spans="5:5" x14ac:dyDescent="0.35">
      <c r="E613" s="14"/>
    </row>
    <row r="614" spans="5:5" x14ac:dyDescent="0.35">
      <c r="E614" s="14"/>
    </row>
    <row r="615" spans="5:5" x14ac:dyDescent="0.35">
      <c r="E615" s="14"/>
    </row>
    <row r="616" spans="5:5" x14ac:dyDescent="0.35">
      <c r="E616" s="14"/>
    </row>
    <row r="617" spans="5:5" x14ac:dyDescent="0.35">
      <c r="E617" s="14"/>
    </row>
    <row r="618" spans="5:5" x14ac:dyDescent="0.35">
      <c r="E618" s="14"/>
    </row>
    <row r="619" spans="5:5" x14ac:dyDescent="0.35">
      <c r="E619" s="14"/>
    </row>
    <row r="620" spans="5:5" x14ac:dyDescent="0.35">
      <c r="E620" s="14"/>
    </row>
    <row r="621" spans="5:5" x14ac:dyDescent="0.35">
      <c r="E621" s="14"/>
    </row>
    <row r="622" spans="5:5" x14ac:dyDescent="0.35">
      <c r="E622" s="14"/>
    </row>
    <row r="623" spans="5:5" x14ac:dyDescent="0.35">
      <c r="E623" s="14"/>
    </row>
    <row r="624" spans="5:5" x14ac:dyDescent="0.35">
      <c r="E624" s="14"/>
    </row>
    <row r="625" spans="5:5" x14ac:dyDescent="0.35">
      <c r="E625" s="14"/>
    </row>
    <row r="626" spans="5:5" x14ac:dyDescent="0.35">
      <c r="E626" s="14"/>
    </row>
    <row r="627" spans="5:5" x14ac:dyDescent="0.35">
      <c r="E627" s="14"/>
    </row>
    <row r="628" spans="5:5" x14ac:dyDescent="0.35">
      <c r="E628" s="14"/>
    </row>
    <row r="629" spans="5:5" x14ac:dyDescent="0.35">
      <c r="E629" s="14"/>
    </row>
    <row r="630" spans="5:5" x14ac:dyDescent="0.35">
      <c r="E630" s="14"/>
    </row>
    <row r="631" spans="5:5" x14ac:dyDescent="0.35">
      <c r="E631" s="14"/>
    </row>
    <row r="632" spans="5:5" x14ac:dyDescent="0.35">
      <c r="E632" s="14"/>
    </row>
    <row r="633" spans="5:5" x14ac:dyDescent="0.35">
      <c r="E633" s="14"/>
    </row>
    <row r="634" spans="5:5" x14ac:dyDescent="0.35">
      <c r="E634" s="14"/>
    </row>
    <row r="635" spans="5:5" x14ac:dyDescent="0.35">
      <c r="E635" s="14"/>
    </row>
    <row r="636" spans="5:5" x14ac:dyDescent="0.35">
      <c r="E636" s="14"/>
    </row>
    <row r="637" spans="5:5" x14ac:dyDescent="0.35">
      <c r="E637" s="14"/>
    </row>
    <row r="638" spans="5:5" x14ac:dyDescent="0.35">
      <c r="E638" s="14"/>
    </row>
    <row r="639" spans="5:5" x14ac:dyDescent="0.35">
      <c r="E639" s="14"/>
    </row>
    <row r="640" spans="5:5" x14ac:dyDescent="0.35">
      <c r="E640" s="14"/>
    </row>
    <row r="641" spans="5:5" x14ac:dyDescent="0.35">
      <c r="E641" s="14"/>
    </row>
    <row r="642" spans="5:5" x14ac:dyDescent="0.35">
      <c r="E642" s="14"/>
    </row>
    <row r="643" spans="5:5" x14ac:dyDescent="0.35">
      <c r="E643" s="14"/>
    </row>
    <row r="644" spans="5:5" x14ac:dyDescent="0.35">
      <c r="E644" s="14"/>
    </row>
    <row r="645" spans="5:5" x14ac:dyDescent="0.35">
      <c r="E645" s="14"/>
    </row>
    <row r="646" spans="5:5" x14ac:dyDescent="0.35">
      <c r="E646" s="14"/>
    </row>
    <row r="647" spans="5:5" x14ac:dyDescent="0.35">
      <c r="E647" s="14"/>
    </row>
    <row r="648" spans="5:5" x14ac:dyDescent="0.35">
      <c r="E648" s="14"/>
    </row>
    <row r="649" spans="5:5" x14ac:dyDescent="0.35">
      <c r="E649" s="14"/>
    </row>
    <row r="650" spans="5:5" x14ac:dyDescent="0.35">
      <c r="E650" s="14"/>
    </row>
    <row r="651" spans="5:5" x14ac:dyDescent="0.35">
      <c r="E651" s="14"/>
    </row>
    <row r="652" spans="5:5" x14ac:dyDescent="0.35">
      <c r="E652" s="14"/>
    </row>
    <row r="653" spans="5:5" x14ac:dyDescent="0.35">
      <c r="E653" s="14"/>
    </row>
    <row r="654" spans="5:5" x14ac:dyDescent="0.35">
      <c r="E654" s="14"/>
    </row>
    <row r="655" spans="5:5" x14ac:dyDescent="0.35">
      <c r="E655" s="14"/>
    </row>
    <row r="656" spans="5:5" x14ac:dyDescent="0.35">
      <c r="E656" s="14"/>
    </row>
    <row r="657" spans="5:5" x14ac:dyDescent="0.35">
      <c r="E657" s="14"/>
    </row>
    <row r="658" spans="5:5" x14ac:dyDescent="0.35">
      <c r="E658" s="14"/>
    </row>
    <row r="659" spans="5:5" x14ac:dyDescent="0.35">
      <c r="E659" s="14"/>
    </row>
    <row r="660" spans="5:5" x14ac:dyDescent="0.35">
      <c r="E660" s="14"/>
    </row>
    <row r="661" spans="5:5" x14ac:dyDescent="0.35">
      <c r="E661" s="14"/>
    </row>
    <row r="662" spans="5:5" x14ac:dyDescent="0.35">
      <c r="E662" s="14"/>
    </row>
    <row r="663" spans="5:5" x14ac:dyDescent="0.35">
      <c r="E663" s="14"/>
    </row>
    <row r="664" spans="5:5" x14ac:dyDescent="0.35">
      <c r="E664" s="14"/>
    </row>
    <row r="665" spans="5:5" x14ac:dyDescent="0.35">
      <c r="E665" s="14"/>
    </row>
    <row r="666" spans="5:5" x14ac:dyDescent="0.35">
      <c r="E666" s="14"/>
    </row>
    <row r="667" spans="5:5" x14ac:dyDescent="0.35">
      <c r="E667" s="14"/>
    </row>
    <row r="668" spans="5:5" x14ac:dyDescent="0.35">
      <c r="E668" s="14"/>
    </row>
    <row r="669" spans="5:5" x14ac:dyDescent="0.35">
      <c r="E669" s="14"/>
    </row>
    <row r="670" spans="5:5" x14ac:dyDescent="0.35">
      <c r="E670" s="14"/>
    </row>
    <row r="671" spans="5:5" x14ac:dyDescent="0.35">
      <c r="E671" s="14"/>
    </row>
    <row r="672" spans="5:5" x14ac:dyDescent="0.35">
      <c r="E672" s="14"/>
    </row>
    <row r="673" spans="5:5" x14ac:dyDescent="0.35">
      <c r="E673" s="14"/>
    </row>
    <row r="674" spans="5:5" x14ac:dyDescent="0.35">
      <c r="E674" s="14"/>
    </row>
    <row r="675" spans="5:5" x14ac:dyDescent="0.35">
      <c r="E675" s="14"/>
    </row>
    <row r="676" spans="5:5" x14ac:dyDescent="0.35">
      <c r="E676" s="14"/>
    </row>
    <row r="677" spans="5:5" x14ac:dyDescent="0.35">
      <c r="E677" s="14"/>
    </row>
    <row r="678" spans="5:5" x14ac:dyDescent="0.35">
      <c r="E678" s="14"/>
    </row>
    <row r="679" spans="5:5" x14ac:dyDescent="0.35">
      <c r="E679" s="14"/>
    </row>
    <row r="680" spans="5:5" x14ac:dyDescent="0.35">
      <c r="E680" s="14"/>
    </row>
    <row r="681" spans="5:5" x14ac:dyDescent="0.35">
      <c r="E681" s="14"/>
    </row>
    <row r="682" spans="5:5" x14ac:dyDescent="0.35">
      <c r="E682" s="14"/>
    </row>
    <row r="683" spans="5:5" x14ac:dyDescent="0.35">
      <c r="E683" s="14"/>
    </row>
    <row r="684" spans="5:5" x14ac:dyDescent="0.35">
      <c r="E684" s="14"/>
    </row>
    <row r="685" spans="5:5" x14ac:dyDescent="0.35">
      <c r="E685" s="14"/>
    </row>
    <row r="686" spans="5:5" x14ac:dyDescent="0.35">
      <c r="E686" s="14"/>
    </row>
    <row r="687" spans="5:5" x14ac:dyDescent="0.35">
      <c r="E687" s="14"/>
    </row>
    <row r="688" spans="5:5" x14ac:dyDescent="0.35">
      <c r="E688" s="14"/>
    </row>
    <row r="689" spans="5:5" x14ac:dyDescent="0.35">
      <c r="E689" s="14"/>
    </row>
    <row r="690" spans="5:5" x14ac:dyDescent="0.35">
      <c r="E690" s="14"/>
    </row>
    <row r="691" spans="5:5" x14ac:dyDescent="0.35">
      <c r="E691" s="14"/>
    </row>
    <row r="692" spans="5:5" x14ac:dyDescent="0.35">
      <c r="E692" s="14"/>
    </row>
    <row r="693" spans="5:5" x14ac:dyDescent="0.35">
      <c r="E693" s="14"/>
    </row>
    <row r="694" spans="5:5" x14ac:dyDescent="0.35">
      <c r="E694" s="14"/>
    </row>
    <row r="695" spans="5:5" x14ac:dyDescent="0.35">
      <c r="E695" s="14"/>
    </row>
    <row r="696" spans="5:5" x14ac:dyDescent="0.35">
      <c r="E696" s="14"/>
    </row>
    <row r="697" spans="5:5" x14ac:dyDescent="0.35">
      <c r="E697" s="14"/>
    </row>
    <row r="698" spans="5:5" x14ac:dyDescent="0.35">
      <c r="E698" s="14"/>
    </row>
    <row r="699" spans="5:5" x14ac:dyDescent="0.35">
      <c r="E699" s="14"/>
    </row>
    <row r="700" spans="5:5" x14ac:dyDescent="0.35">
      <c r="E700" s="14"/>
    </row>
    <row r="701" spans="5:5" x14ac:dyDescent="0.35">
      <c r="E701" s="14"/>
    </row>
    <row r="702" spans="5:5" x14ac:dyDescent="0.35">
      <c r="E702" s="14"/>
    </row>
    <row r="703" spans="5:5" x14ac:dyDescent="0.35">
      <c r="E703" s="14"/>
    </row>
    <row r="704" spans="5:5" x14ac:dyDescent="0.35">
      <c r="E704" s="14"/>
    </row>
    <row r="705" spans="5:5" x14ac:dyDescent="0.35">
      <c r="E705" s="14"/>
    </row>
    <row r="706" spans="5:5" x14ac:dyDescent="0.35">
      <c r="E706" s="14"/>
    </row>
    <row r="707" spans="5:5" x14ac:dyDescent="0.35">
      <c r="E707" s="14"/>
    </row>
    <row r="708" spans="5:5" x14ac:dyDescent="0.35">
      <c r="E708" s="14"/>
    </row>
    <row r="709" spans="5:5" x14ac:dyDescent="0.35">
      <c r="E709" s="14"/>
    </row>
    <row r="710" spans="5:5" x14ac:dyDescent="0.35">
      <c r="E710" s="14"/>
    </row>
    <row r="711" spans="5:5" x14ac:dyDescent="0.35">
      <c r="E711" s="14"/>
    </row>
    <row r="712" spans="5:5" x14ac:dyDescent="0.35">
      <c r="E712" s="14"/>
    </row>
    <row r="713" spans="5:5" x14ac:dyDescent="0.35">
      <c r="E713" s="14"/>
    </row>
    <row r="714" spans="5:5" x14ac:dyDescent="0.35">
      <c r="E714" s="14"/>
    </row>
    <row r="715" spans="5:5" x14ac:dyDescent="0.35">
      <c r="E715" s="14"/>
    </row>
    <row r="716" spans="5:5" x14ac:dyDescent="0.35">
      <c r="E716" s="14"/>
    </row>
    <row r="717" spans="5:5" x14ac:dyDescent="0.35">
      <c r="E717" s="14"/>
    </row>
    <row r="718" spans="5:5" x14ac:dyDescent="0.35">
      <c r="E718" s="14"/>
    </row>
    <row r="719" spans="5:5" x14ac:dyDescent="0.35">
      <c r="E719" s="14"/>
    </row>
    <row r="720" spans="5:5" x14ac:dyDescent="0.35">
      <c r="E720" s="14"/>
    </row>
    <row r="721" spans="5:5" x14ac:dyDescent="0.35">
      <c r="E721" s="14"/>
    </row>
    <row r="722" spans="5:5" x14ac:dyDescent="0.35">
      <c r="E722" s="14"/>
    </row>
    <row r="723" spans="5:5" x14ac:dyDescent="0.35">
      <c r="E723" s="14"/>
    </row>
    <row r="724" spans="5:5" x14ac:dyDescent="0.35">
      <c r="E724" s="14"/>
    </row>
    <row r="725" spans="5:5" x14ac:dyDescent="0.35">
      <c r="E725" s="14"/>
    </row>
    <row r="726" spans="5:5" x14ac:dyDescent="0.35">
      <c r="E726" s="14"/>
    </row>
    <row r="727" spans="5:5" x14ac:dyDescent="0.35">
      <c r="E727" s="14"/>
    </row>
    <row r="728" spans="5:5" x14ac:dyDescent="0.35">
      <c r="E728" s="14"/>
    </row>
    <row r="729" spans="5:5" x14ac:dyDescent="0.35">
      <c r="E729" s="14"/>
    </row>
    <row r="730" spans="5:5" x14ac:dyDescent="0.35">
      <c r="E730" s="14"/>
    </row>
    <row r="731" spans="5:5" x14ac:dyDescent="0.35">
      <c r="E731" s="14"/>
    </row>
    <row r="732" spans="5:5" x14ac:dyDescent="0.35">
      <c r="E732" s="14"/>
    </row>
    <row r="733" spans="5:5" x14ac:dyDescent="0.35">
      <c r="E733" s="14"/>
    </row>
    <row r="734" spans="5:5" x14ac:dyDescent="0.35">
      <c r="E734" s="14"/>
    </row>
    <row r="735" spans="5:5" x14ac:dyDescent="0.35">
      <c r="E735" s="14"/>
    </row>
    <row r="736" spans="5:5" x14ac:dyDescent="0.35">
      <c r="E736" s="14"/>
    </row>
    <row r="737" spans="5:5" x14ac:dyDescent="0.35">
      <c r="E737" s="14"/>
    </row>
    <row r="738" spans="5:5" x14ac:dyDescent="0.35">
      <c r="E738" s="14"/>
    </row>
    <row r="739" spans="5:5" x14ac:dyDescent="0.35">
      <c r="E739" s="14"/>
    </row>
    <row r="740" spans="5:5" x14ac:dyDescent="0.35">
      <c r="E740" s="14"/>
    </row>
    <row r="741" spans="5:5" x14ac:dyDescent="0.35">
      <c r="E741" s="14"/>
    </row>
    <row r="742" spans="5:5" x14ac:dyDescent="0.35">
      <c r="E742" s="14"/>
    </row>
    <row r="743" spans="5:5" x14ac:dyDescent="0.35">
      <c r="E743" s="14"/>
    </row>
    <row r="744" spans="5:5" x14ac:dyDescent="0.35">
      <c r="E744" s="14"/>
    </row>
    <row r="745" spans="5:5" x14ac:dyDescent="0.35">
      <c r="E745" s="14"/>
    </row>
    <row r="746" spans="5:5" x14ac:dyDescent="0.35">
      <c r="E746" s="14"/>
    </row>
    <row r="747" spans="5:5" x14ac:dyDescent="0.35">
      <c r="E747" s="14"/>
    </row>
    <row r="748" spans="5:5" x14ac:dyDescent="0.35">
      <c r="E748" s="14"/>
    </row>
    <row r="749" spans="5:5" x14ac:dyDescent="0.35">
      <c r="E749" s="14"/>
    </row>
    <row r="750" spans="5:5" x14ac:dyDescent="0.35">
      <c r="E750" s="14"/>
    </row>
    <row r="751" spans="5:5" x14ac:dyDescent="0.35">
      <c r="E751" s="14"/>
    </row>
    <row r="752" spans="5:5" x14ac:dyDescent="0.35">
      <c r="E752" s="14"/>
    </row>
    <row r="753" spans="5:5" x14ac:dyDescent="0.35">
      <c r="E753" s="14"/>
    </row>
    <row r="754" spans="5:5" x14ac:dyDescent="0.35">
      <c r="E754" s="14"/>
    </row>
    <row r="755" spans="5:5" x14ac:dyDescent="0.35">
      <c r="E755" s="14"/>
    </row>
    <row r="756" spans="5:5" x14ac:dyDescent="0.35">
      <c r="E756" s="14"/>
    </row>
    <row r="757" spans="5:5" x14ac:dyDescent="0.35">
      <c r="E757" s="14"/>
    </row>
    <row r="758" spans="5:5" x14ac:dyDescent="0.35">
      <c r="E758" s="14"/>
    </row>
    <row r="759" spans="5:5" x14ac:dyDescent="0.35">
      <c r="E759" s="14"/>
    </row>
    <row r="760" spans="5:5" x14ac:dyDescent="0.35">
      <c r="E760" s="14"/>
    </row>
    <row r="761" spans="5:5" x14ac:dyDescent="0.35">
      <c r="E761" s="14"/>
    </row>
    <row r="762" spans="5:5" x14ac:dyDescent="0.35">
      <c r="E762" s="14"/>
    </row>
    <row r="763" spans="5:5" x14ac:dyDescent="0.35">
      <c r="E763" s="14"/>
    </row>
    <row r="764" spans="5:5" x14ac:dyDescent="0.35">
      <c r="E764" s="14"/>
    </row>
    <row r="765" spans="5:5" x14ac:dyDescent="0.35">
      <c r="E765" s="14"/>
    </row>
    <row r="766" spans="5:5" x14ac:dyDescent="0.35">
      <c r="E766" s="14"/>
    </row>
    <row r="767" spans="5:5" x14ac:dyDescent="0.35">
      <c r="E767" s="14"/>
    </row>
    <row r="768" spans="5:5" x14ac:dyDescent="0.35">
      <c r="E768" s="14"/>
    </row>
    <row r="769" spans="5:5" x14ac:dyDescent="0.35">
      <c r="E769" s="14"/>
    </row>
    <row r="770" spans="5:5" x14ac:dyDescent="0.35">
      <c r="E770" s="14"/>
    </row>
    <row r="771" spans="5:5" x14ac:dyDescent="0.35">
      <c r="E771" s="14"/>
    </row>
    <row r="772" spans="5:5" x14ac:dyDescent="0.35">
      <c r="E772" s="14"/>
    </row>
    <row r="773" spans="5:5" x14ac:dyDescent="0.35">
      <c r="E773" s="14"/>
    </row>
    <row r="774" spans="5:5" x14ac:dyDescent="0.35">
      <c r="E774" s="14"/>
    </row>
    <row r="775" spans="5:5" x14ac:dyDescent="0.35">
      <c r="E775" s="14"/>
    </row>
    <row r="776" spans="5:5" x14ac:dyDescent="0.35">
      <c r="E776" s="14"/>
    </row>
    <row r="777" spans="5:5" x14ac:dyDescent="0.35">
      <c r="E777" s="14"/>
    </row>
    <row r="778" spans="5:5" x14ac:dyDescent="0.35">
      <c r="E778" s="14"/>
    </row>
    <row r="779" spans="5:5" x14ac:dyDescent="0.35">
      <c r="E779" s="14"/>
    </row>
    <row r="780" spans="5:5" x14ac:dyDescent="0.35">
      <c r="E780" s="14"/>
    </row>
    <row r="781" spans="5:5" x14ac:dyDescent="0.35">
      <c r="E781" s="14"/>
    </row>
    <row r="782" spans="5:5" x14ac:dyDescent="0.35">
      <c r="E782" s="14"/>
    </row>
    <row r="783" spans="5:5" x14ac:dyDescent="0.35">
      <c r="E783" s="14"/>
    </row>
    <row r="784" spans="5:5" x14ac:dyDescent="0.35">
      <c r="E784" s="14"/>
    </row>
    <row r="785" spans="5:5" x14ac:dyDescent="0.35">
      <c r="E785" s="14"/>
    </row>
    <row r="786" spans="5:5" x14ac:dyDescent="0.35">
      <c r="E786" s="14"/>
    </row>
    <row r="787" spans="5:5" x14ac:dyDescent="0.35">
      <c r="E787" s="14"/>
    </row>
    <row r="788" spans="5:5" x14ac:dyDescent="0.35">
      <c r="E788" s="14"/>
    </row>
    <row r="789" spans="5:5" x14ac:dyDescent="0.35">
      <c r="E789" s="14"/>
    </row>
    <row r="790" spans="5:5" x14ac:dyDescent="0.35">
      <c r="E790" s="14"/>
    </row>
    <row r="791" spans="5:5" x14ac:dyDescent="0.35">
      <c r="E791" s="14"/>
    </row>
    <row r="792" spans="5:5" x14ac:dyDescent="0.35">
      <c r="E792" s="14"/>
    </row>
    <row r="793" spans="5:5" x14ac:dyDescent="0.35">
      <c r="E793" s="14"/>
    </row>
    <row r="794" spans="5:5" x14ac:dyDescent="0.35">
      <c r="E794" s="14"/>
    </row>
    <row r="795" spans="5:5" x14ac:dyDescent="0.35">
      <c r="E795" s="14"/>
    </row>
    <row r="796" spans="5:5" x14ac:dyDescent="0.35">
      <c r="E796" s="14"/>
    </row>
    <row r="797" spans="5:5" x14ac:dyDescent="0.35">
      <c r="E797" s="14"/>
    </row>
    <row r="798" spans="5:5" x14ac:dyDescent="0.35">
      <c r="E798" s="14"/>
    </row>
    <row r="799" spans="5:5" x14ac:dyDescent="0.35">
      <c r="E799" s="14"/>
    </row>
    <row r="800" spans="5:5" x14ac:dyDescent="0.35">
      <c r="E800" s="14"/>
    </row>
    <row r="801" spans="5:5" x14ac:dyDescent="0.35">
      <c r="E801" s="14"/>
    </row>
    <row r="802" spans="5:5" x14ac:dyDescent="0.35">
      <c r="E802" s="14"/>
    </row>
    <row r="803" spans="5:5" x14ac:dyDescent="0.35">
      <c r="E803" s="14"/>
    </row>
    <row r="804" spans="5:5" x14ac:dyDescent="0.35">
      <c r="E804" s="14"/>
    </row>
    <row r="805" spans="5:5" x14ac:dyDescent="0.35">
      <c r="E805" s="14"/>
    </row>
    <row r="806" spans="5:5" x14ac:dyDescent="0.35">
      <c r="E806" s="14"/>
    </row>
    <row r="807" spans="5:5" x14ac:dyDescent="0.35">
      <c r="E807" s="14"/>
    </row>
    <row r="808" spans="5:5" x14ac:dyDescent="0.35">
      <c r="E808" s="14"/>
    </row>
    <row r="809" spans="5:5" x14ac:dyDescent="0.35">
      <c r="E809" s="14"/>
    </row>
    <row r="810" spans="5:5" x14ac:dyDescent="0.35">
      <c r="E810" s="14"/>
    </row>
    <row r="811" spans="5:5" x14ac:dyDescent="0.35">
      <c r="E811" s="14"/>
    </row>
    <row r="812" spans="5:5" x14ac:dyDescent="0.35">
      <c r="E812" s="14"/>
    </row>
    <row r="813" spans="5:5" x14ac:dyDescent="0.35">
      <c r="E813" s="14"/>
    </row>
    <row r="814" spans="5:5" x14ac:dyDescent="0.35">
      <c r="E814" s="14"/>
    </row>
    <row r="815" spans="5:5" x14ac:dyDescent="0.35">
      <c r="E815" s="14"/>
    </row>
    <row r="816" spans="5:5" x14ac:dyDescent="0.35">
      <c r="E816" s="14"/>
    </row>
    <row r="817" spans="5:5" x14ac:dyDescent="0.35">
      <c r="E817" s="14"/>
    </row>
    <row r="818" spans="5:5" x14ac:dyDescent="0.35">
      <c r="E818" s="14"/>
    </row>
    <row r="819" spans="5:5" x14ac:dyDescent="0.35">
      <c r="E819" s="14"/>
    </row>
    <row r="820" spans="5:5" x14ac:dyDescent="0.35">
      <c r="E820" s="14"/>
    </row>
    <row r="821" spans="5:5" x14ac:dyDescent="0.35">
      <c r="E821" s="14"/>
    </row>
    <row r="822" spans="5:5" x14ac:dyDescent="0.35">
      <c r="E822" s="14"/>
    </row>
    <row r="823" spans="5:5" x14ac:dyDescent="0.35">
      <c r="E823" s="14"/>
    </row>
    <row r="824" spans="5:5" x14ac:dyDescent="0.35">
      <c r="E824" s="14"/>
    </row>
    <row r="825" spans="5:5" x14ac:dyDescent="0.35">
      <c r="E825" s="14"/>
    </row>
    <row r="826" spans="5:5" x14ac:dyDescent="0.35">
      <c r="E826" s="14"/>
    </row>
    <row r="827" spans="5:5" x14ac:dyDescent="0.35">
      <c r="E827" s="14"/>
    </row>
    <row r="828" spans="5:5" x14ac:dyDescent="0.35">
      <c r="E828" s="14"/>
    </row>
    <row r="829" spans="5:5" x14ac:dyDescent="0.35">
      <c r="E829" s="14"/>
    </row>
    <row r="830" spans="5:5" x14ac:dyDescent="0.35">
      <c r="E830" s="14"/>
    </row>
    <row r="831" spans="5:5" x14ac:dyDescent="0.35">
      <c r="E831" s="14"/>
    </row>
    <row r="832" spans="5:5" x14ac:dyDescent="0.35">
      <c r="E832" s="14"/>
    </row>
    <row r="833" spans="5:5" x14ac:dyDescent="0.35">
      <c r="E833" s="14"/>
    </row>
    <row r="834" spans="5:5" x14ac:dyDescent="0.35">
      <c r="E834" s="14"/>
    </row>
    <row r="835" spans="5:5" x14ac:dyDescent="0.35">
      <c r="E835" s="14"/>
    </row>
    <row r="836" spans="5:5" x14ac:dyDescent="0.35">
      <c r="E836" s="14"/>
    </row>
    <row r="837" spans="5:5" x14ac:dyDescent="0.35">
      <c r="E837" s="14"/>
    </row>
    <row r="838" spans="5:5" x14ac:dyDescent="0.35">
      <c r="E838" s="14"/>
    </row>
    <row r="839" spans="5:5" x14ac:dyDescent="0.35">
      <c r="E839" s="14"/>
    </row>
    <row r="840" spans="5:5" x14ac:dyDescent="0.35">
      <c r="E840" s="14"/>
    </row>
    <row r="841" spans="5:5" x14ac:dyDescent="0.35">
      <c r="E841" s="14"/>
    </row>
    <row r="842" spans="5:5" x14ac:dyDescent="0.35">
      <c r="E842" s="14"/>
    </row>
    <row r="843" spans="5:5" x14ac:dyDescent="0.35">
      <c r="E843" s="14"/>
    </row>
    <row r="844" spans="5:5" x14ac:dyDescent="0.35">
      <c r="E844" s="14"/>
    </row>
    <row r="845" spans="5:5" x14ac:dyDescent="0.35">
      <c r="E845" s="14"/>
    </row>
    <row r="846" spans="5:5" x14ac:dyDescent="0.35">
      <c r="E846" s="14"/>
    </row>
    <row r="847" spans="5:5" x14ac:dyDescent="0.35">
      <c r="E847" s="14"/>
    </row>
    <row r="848" spans="5:5" x14ac:dyDescent="0.35">
      <c r="E848" s="14"/>
    </row>
    <row r="849" spans="5:5" x14ac:dyDescent="0.35">
      <c r="E849" s="14"/>
    </row>
    <row r="850" spans="5:5" x14ac:dyDescent="0.35">
      <c r="E850" s="14"/>
    </row>
    <row r="851" spans="5:5" x14ac:dyDescent="0.35">
      <c r="E851" s="14"/>
    </row>
    <row r="852" spans="5:5" x14ac:dyDescent="0.35">
      <c r="E852" s="14"/>
    </row>
    <row r="853" spans="5:5" x14ac:dyDescent="0.35">
      <c r="E853" s="14"/>
    </row>
    <row r="854" spans="5:5" x14ac:dyDescent="0.35">
      <c r="E854" s="14"/>
    </row>
    <row r="855" spans="5:5" x14ac:dyDescent="0.35">
      <c r="E855" s="14"/>
    </row>
    <row r="856" spans="5:5" x14ac:dyDescent="0.35">
      <c r="E856" s="14"/>
    </row>
    <row r="857" spans="5:5" x14ac:dyDescent="0.35">
      <c r="E857" s="14"/>
    </row>
    <row r="858" spans="5:5" x14ac:dyDescent="0.35">
      <c r="E858" s="14"/>
    </row>
    <row r="859" spans="5:5" x14ac:dyDescent="0.35">
      <c r="E859" s="14"/>
    </row>
    <row r="860" spans="5:5" x14ac:dyDescent="0.35">
      <c r="E860" s="14"/>
    </row>
    <row r="861" spans="5:5" x14ac:dyDescent="0.35">
      <c r="E861" s="14"/>
    </row>
    <row r="862" spans="5:5" x14ac:dyDescent="0.35">
      <c r="E862" s="14"/>
    </row>
    <row r="863" spans="5:5" x14ac:dyDescent="0.35">
      <c r="E863" s="14"/>
    </row>
    <row r="864" spans="5:5" x14ac:dyDescent="0.35">
      <c r="E864" s="14"/>
    </row>
    <row r="865" spans="5:5" x14ac:dyDescent="0.35">
      <c r="E865" s="14"/>
    </row>
    <row r="866" spans="5:5" x14ac:dyDescent="0.35">
      <c r="E866" s="14"/>
    </row>
    <row r="867" spans="5:5" x14ac:dyDescent="0.35">
      <c r="E867" s="14"/>
    </row>
    <row r="868" spans="5:5" x14ac:dyDescent="0.35">
      <c r="E868" s="14"/>
    </row>
    <row r="869" spans="5:5" x14ac:dyDescent="0.35">
      <c r="E869" s="14"/>
    </row>
    <row r="870" spans="5:5" x14ac:dyDescent="0.35">
      <c r="E870" s="14"/>
    </row>
    <row r="871" spans="5:5" x14ac:dyDescent="0.35">
      <c r="E871" s="14"/>
    </row>
    <row r="872" spans="5:5" x14ac:dyDescent="0.35">
      <c r="E872" s="14"/>
    </row>
    <row r="873" spans="5:5" x14ac:dyDescent="0.35">
      <c r="E873" s="14"/>
    </row>
    <row r="874" spans="5:5" x14ac:dyDescent="0.35">
      <c r="E874" s="14"/>
    </row>
    <row r="875" spans="5:5" x14ac:dyDescent="0.35">
      <c r="E875" s="14"/>
    </row>
    <row r="876" spans="5:5" x14ac:dyDescent="0.35">
      <c r="E876" s="14"/>
    </row>
    <row r="877" spans="5:5" x14ac:dyDescent="0.35">
      <c r="E877" s="14"/>
    </row>
    <row r="878" spans="5:5" x14ac:dyDescent="0.35">
      <c r="E878" s="14"/>
    </row>
    <row r="879" spans="5:5" x14ac:dyDescent="0.35">
      <c r="E879" s="14"/>
    </row>
    <row r="880" spans="5:5" x14ac:dyDescent="0.35">
      <c r="E880" s="14"/>
    </row>
    <row r="881" spans="5:5" x14ac:dyDescent="0.35">
      <c r="E881" s="14"/>
    </row>
    <row r="882" spans="5:5" x14ac:dyDescent="0.35">
      <c r="E882" s="14"/>
    </row>
    <row r="883" spans="5:5" x14ac:dyDescent="0.35">
      <c r="E883" s="14"/>
    </row>
    <row r="884" spans="5:5" x14ac:dyDescent="0.35">
      <c r="E884" s="14"/>
    </row>
    <row r="885" spans="5:5" x14ac:dyDescent="0.35">
      <c r="E885" s="14"/>
    </row>
    <row r="886" spans="5:5" x14ac:dyDescent="0.35">
      <c r="E886" s="14"/>
    </row>
    <row r="887" spans="5:5" x14ac:dyDescent="0.35">
      <c r="E887" s="14"/>
    </row>
    <row r="888" spans="5:5" x14ac:dyDescent="0.35">
      <c r="E888" s="14"/>
    </row>
    <row r="889" spans="5:5" x14ac:dyDescent="0.35">
      <c r="E889" s="14"/>
    </row>
    <row r="890" spans="5:5" x14ac:dyDescent="0.35">
      <c r="E890" s="14"/>
    </row>
    <row r="891" spans="5:5" x14ac:dyDescent="0.35">
      <c r="E891" s="14"/>
    </row>
    <row r="892" spans="5:5" x14ac:dyDescent="0.35">
      <c r="E892" s="14"/>
    </row>
    <row r="893" spans="5:5" x14ac:dyDescent="0.35">
      <c r="E893" s="14"/>
    </row>
    <row r="894" spans="5:5" x14ac:dyDescent="0.35">
      <c r="E894" s="14"/>
    </row>
    <row r="895" spans="5:5" x14ac:dyDescent="0.35">
      <c r="E895" s="14"/>
    </row>
    <row r="896" spans="5:5" x14ac:dyDescent="0.35">
      <c r="E896" s="14"/>
    </row>
    <row r="897" spans="5:5" x14ac:dyDescent="0.35">
      <c r="E897" s="14"/>
    </row>
    <row r="898" spans="5:5" x14ac:dyDescent="0.35">
      <c r="E898" s="14"/>
    </row>
    <row r="899" spans="5:5" x14ac:dyDescent="0.35">
      <c r="E899" s="14"/>
    </row>
    <row r="900" spans="5:5" x14ac:dyDescent="0.35">
      <c r="E900" s="14"/>
    </row>
    <row r="901" spans="5:5" x14ac:dyDescent="0.35">
      <c r="E901" s="14"/>
    </row>
    <row r="902" spans="5:5" x14ac:dyDescent="0.35">
      <c r="E902" s="14"/>
    </row>
    <row r="903" spans="5:5" x14ac:dyDescent="0.35">
      <c r="E903" s="14"/>
    </row>
    <row r="904" spans="5:5" x14ac:dyDescent="0.35">
      <c r="E904" s="14"/>
    </row>
    <row r="905" spans="5:5" x14ac:dyDescent="0.35">
      <c r="E905" s="14"/>
    </row>
    <row r="906" spans="5:5" x14ac:dyDescent="0.35">
      <c r="E906" s="14"/>
    </row>
    <row r="907" spans="5:5" x14ac:dyDescent="0.35">
      <c r="E907" s="14"/>
    </row>
    <row r="908" spans="5:5" x14ac:dyDescent="0.35">
      <c r="E908" s="14"/>
    </row>
    <row r="909" spans="5:5" x14ac:dyDescent="0.35">
      <c r="E909" s="14"/>
    </row>
    <row r="910" spans="5:5" x14ac:dyDescent="0.35">
      <c r="E910" s="14"/>
    </row>
    <row r="911" spans="5:5" x14ac:dyDescent="0.35">
      <c r="E911" s="14"/>
    </row>
    <row r="912" spans="5:5" x14ac:dyDescent="0.35">
      <c r="E912" s="14"/>
    </row>
    <row r="913" spans="5:5" x14ac:dyDescent="0.35">
      <c r="E913" s="14"/>
    </row>
    <row r="914" spans="5:5" x14ac:dyDescent="0.35">
      <c r="E914" s="14"/>
    </row>
    <row r="915" spans="5:5" x14ac:dyDescent="0.35">
      <c r="E915" s="14"/>
    </row>
    <row r="916" spans="5:5" x14ac:dyDescent="0.35">
      <c r="E916" s="14"/>
    </row>
    <row r="917" spans="5:5" x14ac:dyDescent="0.35">
      <c r="E917" s="14"/>
    </row>
    <row r="918" spans="5:5" x14ac:dyDescent="0.35">
      <c r="E918" s="14"/>
    </row>
    <row r="919" spans="5:5" x14ac:dyDescent="0.35">
      <c r="E919" s="14"/>
    </row>
    <row r="920" spans="5:5" x14ac:dyDescent="0.35">
      <c r="E920" s="14"/>
    </row>
    <row r="921" spans="5:5" x14ac:dyDescent="0.35">
      <c r="E921" s="14"/>
    </row>
    <row r="922" spans="5:5" x14ac:dyDescent="0.35">
      <c r="E922" s="14"/>
    </row>
    <row r="923" spans="5:5" x14ac:dyDescent="0.35">
      <c r="E923" s="14"/>
    </row>
    <row r="924" spans="5:5" x14ac:dyDescent="0.35">
      <c r="E924" s="14"/>
    </row>
    <row r="925" spans="5:5" x14ac:dyDescent="0.35">
      <c r="E925" s="14"/>
    </row>
    <row r="926" spans="5:5" x14ac:dyDescent="0.35">
      <c r="E926" s="14"/>
    </row>
    <row r="927" spans="5:5" x14ac:dyDescent="0.35">
      <c r="E927" s="14"/>
    </row>
    <row r="928" spans="5:5" x14ac:dyDescent="0.35">
      <c r="E928" s="14"/>
    </row>
    <row r="929" spans="5:5" x14ac:dyDescent="0.35">
      <c r="E929" s="14"/>
    </row>
    <row r="930" spans="5:5" x14ac:dyDescent="0.35">
      <c r="E930" s="14"/>
    </row>
    <row r="931" spans="5:5" x14ac:dyDescent="0.35">
      <c r="E931" s="14"/>
    </row>
    <row r="932" spans="5:5" x14ac:dyDescent="0.35">
      <c r="E932" s="14"/>
    </row>
    <row r="933" spans="5:5" x14ac:dyDescent="0.35">
      <c r="E933" s="14"/>
    </row>
    <row r="934" spans="5:5" x14ac:dyDescent="0.35">
      <c r="E934" s="14"/>
    </row>
    <row r="935" spans="5:5" x14ac:dyDescent="0.35">
      <c r="E935" s="14"/>
    </row>
    <row r="936" spans="5:5" x14ac:dyDescent="0.35">
      <c r="E936" s="14"/>
    </row>
    <row r="937" spans="5:5" x14ac:dyDescent="0.35">
      <c r="E937" s="14"/>
    </row>
    <row r="938" spans="5:5" x14ac:dyDescent="0.35">
      <c r="E938" s="14"/>
    </row>
    <row r="939" spans="5:5" x14ac:dyDescent="0.35">
      <c r="E939" s="14"/>
    </row>
    <row r="940" spans="5:5" x14ac:dyDescent="0.35">
      <c r="E940" s="14"/>
    </row>
    <row r="941" spans="5:5" x14ac:dyDescent="0.35">
      <c r="E941" s="14"/>
    </row>
    <row r="942" spans="5:5" x14ac:dyDescent="0.35">
      <c r="E942" s="14"/>
    </row>
    <row r="943" spans="5:5" x14ac:dyDescent="0.35">
      <c r="E943" s="14"/>
    </row>
    <row r="944" spans="5:5" x14ac:dyDescent="0.35">
      <c r="E944" s="14"/>
    </row>
    <row r="945" spans="5:5" x14ac:dyDescent="0.35">
      <c r="E945" s="14"/>
    </row>
    <row r="946" spans="5:5" x14ac:dyDescent="0.35">
      <c r="E946" s="14"/>
    </row>
    <row r="947" spans="5:5" x14ac:dyDescent="0.35">
      <c r="E947" s="14"/>
    </row>
    <row r="948" spans="5:5" x14ac:dyDescent="0.35">
      <c r="E948" s="14"/>
    </row>
    <row r="949" spans="5:5" x14ac:dyDescent="0.35">
      <c r="E949" s="14"/>
    </row>
    <row r="950" spans="5:5" x14ac:dyDescent="0.35">
      <c r="E950" s="14"/>
    </row>
    <row r="951" spans="5:5" x14ac:dyDescent="0.35">
      <c r="E951" s="14"/>
    </row>
    <row r="952" spans="5:5" x14ac:dyDescent="0.35">
      <c r="E952" s="14"/>
    </row>
    <row r="953" spans="5:5" x14ac:dyDescent="0.35">
      <c r="E953" s="14"/>
    </row>
    <row r="954" spans="5:5" x14ac:dyDescent="0.35">
      <c r="E954" s="14"/>
    </row>
    <row r="955" spans="5:5" x14ac:dyDescent="0.35">
      <c r="E955" s="14"/>
    </row>
    <row r="956" spans="5:5" x14ac:dyDescent="0.35">
      <c r="E956" s="14"/>
    </row>
    <row r="957" spans="5:5" x14ac:dyDescent="0.35">
      <c r="E957" s="14"/>
    </row>
    <row r="958" spans="5:5" x14ac:dyDescent="0.35">
      <c r="E958" s="14"/>
    </row>
    <row r="959" spans="5:5" x14ac:dyDescent="0.35">
      <c r="E959" s="14"/>
    </row>
    <row r="960" spans="5:5" x14ac:dyDescent="0.35">
      <c r="E960" s="14"/>
    </row>
    <row r="961" spans="5:5" x14ac:dyDescent="0.35">
      <c r="E961" s="14"/>
    </row>
    <row r="962" spans="5:5" x14ac:dyDescent="0.35">
      <c r="E962" s="14"/>
    </row>
    <row r="963" spans="5:5" x14ac:dyDescent="0.35">
      <c r="E963" s="14"/>
    </row>
    <row r="964" spans="5:5" x14ac:dyDescent="0.35">
      <c r="E964" s="14"/>
    </row>
    <row r="965" spans="5:5" x14ac:dyDescent="0.35">
      <c r="E965" s="14"/>
    </row>
    <row r="966" spans="5:5" x14ac:dyDescent="0.35">
      <c r="E966" s="14"/>
    </row>
    <row r="967" spans="5:5" x14ac:dyDescent="0.35">
      <c r="E967" s="14"/>
    </row>
    <row r="968" spans="5:5" x14ac:dyDescent="0.35">
      <c r="E968" s="14"/>
    </row>
    <row r="969" spans="5:5" x14ac:dyDescent="0.35">
      <c r="E969" s="14"/>
    </row>
    <row r="970" spans="5:5" x14ac:dyDescent="0.35">
      <c r="E970" s="14"/>
    </row>
    <row r="971" spans="5:5" x14ac:dyDescent="0.35">
      <c r="E971" s="14"/>
    </row>
    <row r="972" spans="5:5" x14ac:dyDescent="0.35">
      <c r="E972" s="14"/>
    </row>
    <row r="973" spans="5:5" x14ac:dyDescent="0.35">
      <c r="E973" s="14"/>
    </row>
    <row r="974" spans="5:5" x14ac:dyDescent="0.35">
      <c r="E974" s="14"/>
    </row>
    <row r="975" spans="5:5" x14ac:dyDescent="0.35">
      <c r="E975" s="14"/>
    </row>
    <row r="976" spans="5:5" x14ac:dyDescent="0.35">
      <c r="E976" s="14"/>
    </row>
    <row r="977" spans="5:5" x14ac:dyDescent="0.35">
      <c r="E977" s="14"/>
    </row>
    <row r="978" spans="5:5" x14ac:dyDescent="0.35">
      <c r="E978" s="14"/>
    </row>
    <row r="979" spans="5:5" x14ac:dyDescent="0.35">
      <c r="E979" s="14"/>
    </row>
    <row r="980" spans="5:5" x14ac:dyDescent="0.35">
      <c r="E980" s="14"/>
    </row>
    <row r="981" spans="5:5" x14ac:dyDescent="0.35">
      <c r="E981" s="14"/>
    </row>
    <row r="982" spans="5:5" x14ac:dyDescent="0.35">
      <c r="E982" s="14"/>
    </row>
    <row r="983" spans="5:5" x14ac:dyDescent="0.35">
      <c r="E983" s="14"/>
    </row>
    <row r="984" spans="5:5" x14ac:dyDescent="0.35">
      <c r="E984" s="14"/>
    </row>
    <row r="985" spans="5:5" x14ac:dyDescent="0.35">
      <c r="E985" s="14"/>
    </row>
    <row r="986" spans="5:5" x14ac:dyDescent="0.35">
      <c r="E986" s="14"/>
    </row>
    <row r="987" spans="5:5" x14ac:dyDescent="0.35">
      <c r="E987" s="14"/>
    </row>
    <row r="988" spans="5:5" x14ac:dyDescent="0.35">
      <c r="E988" s="14"/>
    </row>
    <row r="989" spans="5:5" x14ac:dyDescent="0.35">
      <c r="E989" s="14"/>
    </row>
    <row r="990" spans="5:5" x14ac:dyDescent="0.35">
      <c r="E990" s="14"/>
    </row>
    <row r="991" spans="5:5" x14ac:dyDescent="0.35">
      <c r="E991" s="14"/>
    </row>
    <row r="992" spans="5:5" x14ac:dyDescent="0.35">
      <c r="E992" s="14"/>
    </row>
    <row r="993" spans="5:8" x14ac:dyDescent="0.35">
      <c r="E993" s="7"/>
      <c r="F993" s="8"/>
      <c r="G993" s="8"/>
      <c r="H993" s="2"/>
    </row>
    <row r="994" spans="5:8" x14ac:dyDescent="0.35">
      <c r="H994" s="2"/>
    </row>
    <row r="995" spans="5:8" x14ac:dyDescent="0.35">
      <c r="H995" s="2"/>
    </row>
    <row r="996" spans="5:8" x14ac:dyDescent="0.35">
      <c r="H996" s="2"/>
    </row>
    <row r="997" spans="5:8" x14ac:dyDescent="0.35">
      <c r="H997" s="2"/>
    </row>
    <row r="998" spans="5:8" x14ac:dyDescent="0.35">
      <c r="H998" s="2"/>
    </row>
  </sheetData>
  <mergeCells count="1">
    <mergeCell ref="C1:H1"/>
  </mergeCells>
  <conditionalFormatting sqref="I3:J3">
    <cfRule type="colorScale" priority="11">
      <colorScale>
        <cfvo type="min"/>
        <cfvo type="percentile" val="50"/>
        <cfvo type="max"/>
        <color rgb="FFF8696B"/>
        <color rgb="FFFFEB84"/>
        <color rgb="FF63BE7B"/>
      </colorScale>
    </cfRule>
  </conditionalFormatting>
  <conditionalFormatting sqref="I41:J992 I36:J39 I4:J34">
    <cfRule type="colorScale" priority="2">
      <colorScale>
        <cfvo type="min"/>
        <cfvo type="percentile" val="50"/>
        <cfvo type="max"/>
        <color rgb="FFF8696B"/>
        <color rgb="FFFFEB84"/>
        <color rgb="FF63BE7B"/>
      </colorScale>
    </cfRule>
  </conditionalFormatting>
  <pageMargins left="0.7" right="0.7" top="0.75" bottom="0.75" header="0.3" footer="0.3"/>
  <pageSetup paperSize="8" scale="54" orientation="landscape" r:id="rId1"/>
  <headerFooter>
    <oddHeader>&amp;C&amp;"Calibri"&amp;12&amp;K000000 OFFICIAL&amp;1#_x000D_</oddHeader>
  </headerFooter>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6FDF5422-DB57-436D-A687-428CF634BA92}">
          <x14:formula1>
            <xm:f>Lists!$D$2:$D$7</xm:f>
          </x14:formula1>
          <xm:sqref>J40 D2:D992</xm:sqref>
        </x14:dataValidation>
        <x14:dataValidation type="list" allowBlank="1" showInputMessage="1" showErrorMessage="1" xr:uid="{869391FA-D876-45E2-AE8E-90F5F9BD9A00}">
          <x14:formula1>
            <xm:f>Lists!$A$2:$A$20</xm:f>
          </x14:formula1>
          <xm:sqref>A2:A992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BA837-EEC4-460D-BA2F-ABF7B3FB3ACD}">
  <sheetPr>
    <pageSetUpPr fitToPage="1"/>
  </sheetPr>
  <dimension ref="A1:N1004"/>
  <sheetViews>
    <sheetView showGridLines="0" zoomScale="70" zoomScaleNormal="70" workbookViewId="0">
      <selection activeCell="E4" sqref="E4"/>
    </sheetView>
  </sheetViews>
  <sheetFormatPr defaultRowHeight="14.5" x14ac:dyDescent="0.35"/>
  <cols>
    <col min="1" max="1" width="27.81640625" bestFit="1" customWidth="1"/>
    <col min="2" max="2" width="29.81640625" customWidth="1"/>
    <col min="3" max="3" width="12.1796875" hidden="1" customWidth="1"/>
    <col min="4" max="4" width="18.453125" customWidth="1"/>
    <col min="5" max="5" width="71.453125" style="13" bestFit="1" customWidth="1"/>
    <col min="6" max="6" width="19.1796875" hidden="1" customWidth="1"/>
    <col min="7" max="7" width="19.81640625" hidden="1" customWidth="1"/>
    <col min="8" max="8" width="30.1796875" customWidth="1"/>
    <col min="9" max="9" width="43.1796875" customWidth="1"/>
    <col min="10" max="10" width="90.1796875" hidden="1" customWidth="1"/>
    <col min="11" max="11" width="44" hidden="1" customWidth="1"/>
    <col min="12" max="12" width="44" customWidth="1"/>
    <col min="13" max="14" width="59.54296875" customWidth="1"/>
  </cols>
  <sheetData>
    <row r="1" spans="1:14" ht="141" customHeight="1" x14ac:dyDescent="0.35">
      <c r="C1" s="57" t="s">
        <v>535</v>
      </c>
      <c r="D1" s="57"/>
      <c r="E1" s="57"/>
      <c r="F1" s="57"/>
      <c r="G1" s="57"/>
      <c r="H1" s="57"/>
      <c r="I1" s="25" t="s">
        <v>213</v>
      </c>
      <c r="L1" s="18" t="s">
        <v>0</v>
      </c>
    </row>
    <row r="2" spans="1:14" s="5" customFormat="1" ht="32.15" customHeight="1" x14ac:dyDescent="0.35">
      <c r="A2" s="6" t="s">
        <v>1</v>
      </c>
      <c r="B2" s="6" t="s">
        <v>2</v>
      </c>
      <c r="C2" s="6" t="s">
        <v>3</v>
      </c>
      <c r="D2" s="6" t="s">
        <v>4</v>
      </c>
      <c r="E2" s="6" t="s">
        <v>5</v>
      </c>
      <c r="F2" s="6" t="s">
        <v>6</v>
      </c>
      <c r="G2" s="6" t="s">
        <v>7</v>
      </c>
      <c r="H2" s="6" t="s">
        <v>8</v>
      </c>
      <c r="I2" s="6" t="s">
        <v>214</v>
      </c>
      <c r="J2" s="6" t="s">
        <v>11</v>
      </c>
      <c r="K2" s="6" t="s">
        <v>12</v>
      </c>
      <c r="L2" s="12" t="s">
        <v>13</v>
      </c>
      <c r="M2" s="6" t="s">
        <v>14</v>
      </c>
      <c r="N2" s="44" t="s">
        <v>514</v>
      </c>
    </row>
    <row r="3" spans="1:14" s="21" customFormat="1" ht="15" customHeight="1" x14ac:dyDescent="0.35">
      <c r="A3" s="21" t="s">
        <v>215</v>
      </c>
      <c r="B3" s="21" t="s">
        <v>216</v>
      </c>
      <c r="E3" s="36" t="s">
        <v>536</v>
      </c>
      <c r="F3" s="38"/>
      <c r="G3" s="38"/>
      <c r="H3" s="16">
        <v>45962</v>
      </c>
      <c r="L3" s="45"/>
      <c r="N3" s="48" t="s">
        <v>512</v>
      </c>
    </row>
    <row r="4" spans="1:14" s="21" customFormat="1" ht="15" customHeight="1" x14ac:dyDescent="0.35">
      <c r="A4" s="21" t="s">
        <v>215</v>
      </c>
      <c r="B4" s="21" t="s">
        <v>216</v>
      </c>
      <c r="E4" s="36" t="s">
        <v>537</v>
      </c>
      <c r="F4" s="38"/>
      <c r="G4" s="38"/>
      <c r="H4" s="16">
        <v>45597</v>
      </c>
      <c r="L4" s="45"/>
      <c r="N4" s="49" t="s">
        <v>512</v>
      </c>
    </row>
    <row r="5" spans="1:14" ht="15" customHeight="1" x14ac:dyDescent="0.35">
      <c r="A5" t="s">
        <v>215</v>
      </c>
      <c r="B5" t="s">
        <v>216</v>
      </c>
      <c r="E5" s="19" t="s">
        <v>217</v>
      </c>
      <c r="F5" s="7"/>
      <c r="G5" s="7"/>
      <c r="H5" s="2">
        <v>45231</v>
      </c>
      <c r="L5" s="18"/>
      <c r="N5" s="53" t="s">
        <v>513</v>
      </c>
    </row>
    <row r="6" spans="1:14" ht="15" customHeight="1" x14ac:dyDescent="0.35">
      <c r="A6" t="s">
        <v>215</v>
      </c>
      <c r="B6" t="s">
        <v>216</v>
      </c>
      <c r="E6" s="19" t="s">
        <v>218</v>
      </c>
      <c r="F6" s="8"/>
      <c r="G6" s="8"/>
      <c r="H6" s="2">
        <v>44866</v>
      </c>
      <c r="L6" s="18"/>
      <c r="N6" s="52" t="s">
        <v>513</v>
      </c>
    </row>
    <row r="7" spans="1:14" ht="15" customHeight="1" x14ac:dyDescent="0.35">
      <c r="A7" t="s">
        <v>215</v>
      </c>
      <c r="B7" t="s">
        <v>216</v>
      </c>
      <c r="E7" s="19" t="s">
        <v>219</v>
      </c>
      <c r="F7" s="7"/>
      <c r="G7" s="7"/>
      <c r="H7" s="2">
        <v>44501</v>
      </c>
      <c r="L7" s="18"/>
      <c r="N7" s="53" t="s">
        <v>513</v>
      </c>
    </row>
    <row r="8" spans="1:14" ht="15" customHeight="1" x14ac:dyDescent="0.35">
      <c r="A8" t="s">
        <v>215</v>
      </c>
      <c r="B8" t="s">
        <v>216</v>
      </c>
      <c r="E8" s="19" t="s">
        <v>220</v>
      </c>
      <c r="F8" s="7"/>
      <c r="G8" s="7"/>
      <c r="H8" s="2">
        <v>44136</v>
      </c>
      <c r="N8" s="52" t="s">
        <v>513</v>
      </c>
    </row>
    <row r="9" spans="1:14" ht="15" customHeight="1" x14ac:dyDescent="0.35">
      <c r="A9" t="s">
        <v>215</v>
      </c>
      <c r="B9" t="s">
        <v>216</v>
      </c>
      <c r="E9" s="19" t="s">
        <v>221</v>
      </c>
      <c r="F9" s="7"/>
      <c r="G9" s="7"/>
      <c r="H9" s="2">
        <v>43770</v>
      </c>
      <c r="N9" s="53" t="s">
        <v>513</v>
      </c>
    </row>
    <row r="10" spans="1:14" ht="15" customHeight="1" x14ac:dyDescent="0.35">
      <c r="A10" t="s">
        <v>215</v>
      </c>
      <c r="B10" t="s">
        <v>222</v>
      </c>
      <c r="E10" s="14" t="s">
        <v>223</v>
      </c>
      <c r="H10" s="2">
        <f>DATE(2019,1,1)</f>
        <v>43466</v>
      </c>
      <c r="N10" s="52" t="s">
        <v>513</v>
      </c>
    </row>
    <row r="11" spans="1:14" ht="15" customHeight="1" x14ac:dyDescent="0.35">
      <c r="A11" t="s">
        <v>215</v>
      </c>
      <c r="B11" t="s">
        <v>216</v>
      </c>
      <c r="E11" s="19" t="s">
        <v>224</v>
      </c>
      <c r="F11" s="7"/>
      <c r="G11" s="7"/>
      <c r="H11" s="2">
        <v>43405</v>
      </c>
      <c r="N11" s="53" t="s">
        <v>513</v>
      </c>
    </row>
    <row r="12" spans="1:14" ht="15" customHeight="1" x14ac:dyDescent="0.35">
      <c r="A12" t="s">
        <v>215</v>
      </c>
      <c r="B12" t="s">
        <v>216</v>
      </c>
      <c r="E12" s="19" t="s">
        <v>225</v>
      </c>
      <c r="F12" s="7"/>
      <c r="G12" s="7"/>
      <c r="H12" s="2">
        <v>43040</v>
      </c>
      <c r="N12" s="52" t="s">
        <v>513</v>
      </c>
    </row>
    <row r="13" spans="1:14" ht="15" customHeight="1" x14ac:dyDescent="0.35">
      <c r="A13" t="s">
        <v>215</v>
      </c>
      <c r="B13" t="s">
        <v>216</v>
      </c>
      <c r="E13" s="19" t="s">
        <v>226</v>
      </c>
      <c r="F13" s="7"/>
      <c r="G13" s="7"/>
      <c r="H13" s="2">
        <v>42675</v>
      </c>
      <c r="N13" s="53" t="s">
        <v>513</v>
      </c>
    </row>
    <row r="14" spans="1:14" ht="15" customHeight="1" x14ac:dyDescent="0.35">
      <c r="A14" t="s">
        <v>215</v>
      </c>
      <c r="B14" t="s">
        <v>216</v>
      </c>
      <c r="E14" s="19" t="s">
        <v>227</v>
      </c>
      <c r="F14" s="9"/>
      <c r="G14" s="7"/>
      <c r="H14" s="2">
        <v>42309</v>
      </c>
      <c r="N14" s="52" t="s">
        <v>513</v>
      </c>
    </row>
    <row r="15" spans="1:14" ht="15" customHeight="1" x14ac:dyDescent="0.35">
      <c r="A15" t="s">
        <v>215</v>
      </c>
      <c r="B15" t="s">
        <v>216</v>
      </c>
      <c r="E15" s="19" t="s">
        <v>228</v>
      </c>
      <c r="F15" s="7"/>
      <c r="G15" s="7"/>
      <c r="H15" s="2">
        <v>41944</v>
      </c>
      <c r="N15" s="53" t="s">
        <v>513</v>
      </c>
    </row>
    <row r="16" spans="1:14" ht="15" customHeight="1" x14ac:dyDescent="0.35">
      <c r="A16" t="s">
        <v>215</v>
      </c>
      <c r="B16" t="s">
        <v>216</v>
      </c>
      <c r="E16" s="19" t="s">
        <v>229</v>
      </c>
      <c r="F16" s="7"/>
      <c r="G16" s="7"/>
      <c r="H16" s="2">
        <v>41579</v>
      </c>
      <c r="N16" s="52" t="s">
        <v>513</v>
      </c>
    </row>
    <row r="17" spans="1:14" ht="15" customHeight="1" x14ac:dyDescent="0.35">
      <c r="A17" t="s">
        <v>215</v>
      </c>
      <c r="B17" t="s">
        <v>216</v>
      </c>
      <c r="E17" s="19" t="s">
        <v>230</v>
      </c>
      <c r="F17" s="7"/>
      <c r="G17" s="7"/>
      <c r="H17" s="2">
        <v>41214</v>
      </c>
      <c r="N17" s="53" t="s">
        <v>513</v>
      </c>
    </row>
    <row r="18" spans="1:14" ht="15" customHeight="1" x14ac:dyDescent="0.35">
      <c r="A18" t="s">
        <v>215</v>
      </c>
      <c r="B18" t="s">
        <v>216</v>
      </c>
      <c r="E18" s="19" t="s">
        <v>231</v>
      </c>
      <c r="F18" s="8"/>
      <c r="G18" s="8"/>
      <c r="H18" s="2">
        <v>40848</v>
      </c>
      <c r="N18" s="52" t="s">
        <v>513</v>
      </c>
    </row>
    <row r="19" spans="1:14" ht="15" customHeight="1" x14ac:dyDescent="0.35">
      <c r="A19" t="s">
        <v>215</v>
      </c>
      <c r="B19" t="s">
        <v>232</v>
      </c>
      <c r="E19" s="14" t="s">
        <v>233</v>
      </c>
      <c r="H19" s="2">
        <f>DATE(2011,1,1)</f>
        <v>40544</v>
      </c>
      <c r="I19">
        <v>3</v>
      </c>
      <c r="J19" t="s">
        <v>234</v>
      </c>
      <c r="M19" t="s">
        <v>235</v>
      </c>
      <c r="N19" s="53" t="s">
        <v>513</v>
      </c>
    </row>
    <row r="20" spans="1:14" ht="15" customHeight="1" x14ac:dyDescent="0.35">
      <c r="A20" t="s">
        <v>215</v>
      </c>
      <c r="B20" t="s">
        <v>216</v>
      </c>
      <c r="E20" s="19" t="s">
        <v>236</v>
      </c>
      <c r="F20" s="8"/>
      <c r="G20" s="8"/>
      <c r="H20" s="2">
        <v>40483</v>
      </c>
      <c r="N20" s="52" t="s">
        <v>513</v>
      </c>
    </row>
    <row r="21" spans="1:14" ht="15" customHeight="1" x14ac:dyDescent="0.35">
      <c r="A21" t="s">
        <v>215</v>
      </c>
      <c r="B21" t="s">
        <v>216</v>
      </c>
      <c r="E21" s="19" t="s">
        <v>237</v>
      </c>
      <c r="H21" s="2">
        <v>40118</v>
      </c>
      <c r="N21" s="53" t="s">
        <v>513</v>
      </c>
    </row>
    <row r="22" spans="1:14" ht="15" customHeight="1" x14ac:dyDescent="0.35">
      <c r="A22" t="s">
        <v>215</v>
      </c>
      <c r="B22" t="s">
        <v>17</v>
      </c>
      <c r="E22" s="14" t="s">
        <v>238</v>
      </c>
      <c r="H22" s="2">
        <f>DATE(2009,1,1)</f>
        <v>39814</v>
      </c>
      <c r="N22" s="52" t="s">
        <v>513</v>
      </c>
    </row>
    <row r="23" spans="1:14" ht="15" customHeight="1" x14ac:dyDescent="0.35">
      <c r="A23" t="s">
        <v>215</v>
      </c>
      <c r="B23" t="s">
        <v>239</v>
      </c>
      <c r="E23" s="14" t="s">
        <v>240</v>
      </c>
      <c r="H23" s="2">
        <f>DATE(2009,1,1)</f>
        <v>39814</v>
      </c>
      <c r="I23">
        <v>5</v>
      </c>
      <c r="N23" s="53" t="s">
        <v>513</v>
      </c>
    </row>
    <row r="24" spans="1:14" ht="15" customHeight="1" x14ac:dyDescent="0.35">
      <c r="A24" t="s">
        <v>215</v>
      </c>
      <c r="B24" t="s">
        <v>216</v>
      </c>
      <c r="E24" s="19" t="s">
        <v>241</v>
      </c>
      <c r="F24" s="9"/>
      <c r="G24" s="7"/>
      <c r="H24" s="2">
        <v>39753</v>
      </c>
      <c r="N24" s="52" t="s">
        <v>513</v>
      </c>
    </row>
    <row r="25" spans="1:14" ht="15" customHeight="1" x14ac:dyDescent="0.35">
      <c r="A25" t="s">
        <v>215</v>
      </c>
      <c r="B25" t="s">
        <v>216</v>
      </c>
      <c r="E25" s="19" t="s">
        <v>242</v>
      </c>
      <c r="H25" s="2">
        <v>39387</v>
      </c>
      <c r="N25" s="53" t="s">
        <v>513</v>
      </c>
    </row>
    <row r="26" spans="1:14" ht="15" customHeight="1" x14ac:dyDescent="0.35">
      <c r="A26" t="s">
        <v>215</v>
      </c>
      <c r="B26" t="s">
        <v>17</v>
      </c>
      <c r="E26" s="14" t="s">
        <v>243</v>
      </c>
      <c r="H26" s="2">
        <f>DATE(2007,3,1)</f>
        <v>39142</v>
      </c>
      <c r="N26" s="52" t="s">
        <v>513</v>
      </c>
    </row>
    <row r="27" spans="1:14" ht="15" customHeight="1" x14ac:dyDescent="0.35">
      <c r="A27" t="s">
        <v>215</v>
      </c>
      <c r="B27" t="s">
        <v>17</v>
      </c>
      <c r="E27" s="12" t="s">
        <v>244</v>
      </c>
      <c r="F27" s="8"/>
      <c r="G27" s="8"/>
      <c r="H27" s="2">
        <f>DATE(2007,1,1)</f>
        <v>39083</v>
      </c>
      <c r="N27" s="53" t="s">
        <v>513</v>
      </c>
    </row>
    <row r="28" spans="1:14" ht="15" customHeight="1" x14ac:dyDescent="0.35">
      <c r="A28" t="s">
        <v>215</v>
      </c>
      <c r="B28" t="s">
        <v>216</v>
      </c>
      <c r="E28" s="19" t="s">
        <v>245</v>
      </c>
      <c r="F28" s="7"/>
      <c r="G28" s="7"/>
      <c r="H28" s="2">
        <v>39022</v>
      </c>
      <c r="N28" s="52" t="s">
        <v>513</v>
      </c>
    </row>
    <row r="29" spans="1:14" ht="15" customHeight="1" x14ac:dyDescent="0.35">
      <c r="A29" t="s">
        <v>215</v>
      </c>
      <c r="B29" t="s">
        <v>216</v>
      </c>
      <c r="E29" s="19" t="s">
        <v>246</v>
      </c>
      <c r="F29" s="9"/>
      <c r="G29" s="7"/>
      <c r="H29" s="2">
        <v>38657</v>
      </c>
      <c r="N29" s="53" t="s">
        <v>513</v>
      </c>
    </row>
    <row r="30" spans="1:14" ht="15" customHeight="1" x14ac:dyDescent="0.35">
      <c r="A30" t="s">
        <v>215</v>
      </c>
      <c r="B30" t="s">
        <v>247</v>
      </c>
      <c r="E30" s="14" t="s">
        <v>248</v>
      </c>
      <c r="F30" s="7"/>
      <c r="G30" s="7"/>
      <c r="H30" s="2">
        <f>DATE(2005,1,1)</f>
        <v>38353</v>
      </c>
      <c r="I30">
        <v>5</v>
      </c>
      <c r="L30" t="s">
        <v>249</v>
      </c>
      <c r="N30" s="52" t="s">
        <v>513</v>
      </c>
    </row>
    <row r="31" spans="1:14" ht="15" customHeight="1" x14ac:dyDescent="0.35">
      <c r="A31" t="s">
        <v>215</v>
      </c>
      <c r="B31" t="s">
        <v>17</v>
      </c>
      <c r="E31" s="14" t="s">
        <v>250</v>
      </c>
      <c r="F31" s="9"/>
      <c r="G31" s="7"/>
      <c r="H31" s="2">
        <f>DATE(2005,1,1)</f>
        <v>38353</v>
      </c>
      <c r="N31" s="53" t="s">
        <v>513</v>
      </c>
    </row>
    <row r="32" spans="1:14" ht="15" customHeight="1" x14ac:dyDescent="0.35">
      <c r="A32" t="s">
        <v>215</v>
      </c>
      <c r="B32" t="s">
        <v>216</v>
      </c>
      <c r="E32" s="19" t="s">
        <v>251</v>
      </c>
      <c r="F32" s="7"/>
      <c r="G32" s="7"/>
      <c r="H32" s="2">
        <v>38292</v>
      </c>
      <c r="N32" s="52" t="s">
        <v>513</v>
      </c>
    </row>
    <row r="33" spans="1:14" ht="15" customHeight="1" x14ac:dyDescent="0.35">
      <c r="A33" t="s">
        <v>215</v>
      </c>
      <c r="B33" t="s">
        <v>252</v>
      </c>
      <c r="D33" t="s">
        <v>18</v>
      </c>
      <c r="E33" s="12" t="s">
        <v>253</v>
      </c>
      <c r="F33" s="9"/>
      <c r="G33" s="7"/>
      <c r="H33" s="2">
        <f>DATE(2004,1,1)</f>
        <v>37987</v>
      </c>
      <c r="I33">
        <v>3</v>
      </c>
      <c r="J33" t="s">
        <v>234</v>
      </c>
      <c r="L33" t="s">
        <v>254</v>
      </c>
      <c r="M33">
        <v>20</v>
      </c>
      <c r="N33" s="53" t="s">
        <v>513</v>
      </c>
    </row>
    <row r="34" spans="1:14" ht="15" customHeight="1" x14ac:dyDescent="0.35">
      <c r="A34" t="s">
        <v>215</v>
      </c>
      <c r="B34" t="s">
        <v>252</v>
      </c>
      <c r="D34" t="s">
        <v>18</v>
      </c>
      <c r="E34" s="12" t="s">
        <v>255</v>
      </c>
      <c r="H34" s="2">
        <f>DATE(2004,1,1)</f>
        <v>37987</v>
      </c>
      <c r="I34">
        <v>3</v>
      </c>
      <c r="J34" t="s">
        <v>256</v>
      </c>
      <c r="L34" t="s">
        <v>257</v>
      </c>
      <c r="M34">
        <v>20</v>
      </c>
      <c r="N34" s="52" t="s">
        <v>513</v>
      </c>
    </row>
    <row r="35" spans="1:14" ht="15" customHeight="1" x14ac:dyDescent="0.35">
      <c r="A35" t="s">
        <v>215</v>
      </c>
      <c r="B35" t="s">
        <v>252</v>
      </c>
      <c r="D35" t="s">
        <v>18</v>
      </c>
      <c r="E35" s="12" t="s">
        <v>258</v>
      </c>
      <c r="H35" s="2">
        <f>DATE(2004,1,1)</f>
        <v>37987</v>
      </c>
      <c r="I35">
        <v>3</v>
      </c>
      <c r="J35" t="s">
        <v>259</v>
      </c>
      <c r="L35" t="s">
        <v>257</v>
      </c>
      <c r="M35">
        <v>20</v>
      </c>
      <c r="N35" s="53" t="s">
        <v>513</v>
      </c>
    </row>
    <row r="36" spans="1:14" ht="15" customHeight="1" x14ac:dyDescent="0.35">
      <c r="A36" t="s">
        <v>215</v>
      </c>
      <c r="B36" t="s">
        <v>252</v>
      </c>
      <c r="D36" t="s">
        <v>18</v>
      </c>
      <c r="E36" s="12" t="s">
        <v>260</v>
      </c>
      <c r="H36" s="2">
        <f>DATE(2004,1,1)</f>
        <v>37987</v>
      </c>
      <c r="I36">
        <v>3</v>
      </c>
      <c r="J36" t="s">
        <v>259</v>
      </c>
      <c r="L36" t="s">
        <v>261</v>
      </c>
      <c r="M36">
        <v>20</v>
      </c>
      <c r="N36" s="52" t="s">
        <v>513</v>
      </c>
    </row>
    <row r="37" spans="1:14" ht="15" customHeight="1" x14ac:dyDescent="0.35">
      <c r="A37" t="s">
        <v>215</v>
      </c>
      <c r="B37" t="s">
        <v>216</v>
      </c>
      <c r="E37" s="19" t="s">
        <v>246</v>
      </c>
      <c r="F37" s="9"/>
      <c r="G37" s="9"/>
      <c r="H37" s="2">
        <v>37926</v>
      </c>
      <c r="N37" s="53" t="s">
        <v>513</v>
      </c>
    </row>
    <row r="38" spans="1:14" ht="28" customHeight="1" x14ac:dyDescent="0.35">
      <c r="A38" t="s">
        <v>215</v>
      </c>
      <c r="B38" t="s">
        <v>262</v>
      </c>
      <c r="E38" s="14" t="s">
        <v>263</v>
      </c>
      <c r="H38" s="2">
        <f>DATE(2003,1,1)</f>
        <v>37622</v>
      </c>
      <c r="I38">
        <v>3.5</v>
      </c>
      <c r="J38" s="8" t="s">
        <v>264</v>
      </c>
      <c r="L38" s="8" t="s">
        <v>265</v>
      </c>
      <c r="M38" s="26" t="s">
        <v>266</v>
      </c>
      <c r="N38" s="52" t="s">
        <v>513</v>
      </c>
    </row>
    <row r="39" spans="1:14" ht="15" customHeight="1" x14ac:dyDescent="0.35">
      <c r="A39" t="s">
        <v>215</v>
      </c>
      <c r="B39" t="s">
        <v>216</v>
      </c>
      <c r="E39" s="19" t="s">
        <v>246</v>
      </c>
      <c r="F39" s="7"/>
      <c r="G39" s="7"/>
      <c r="H39" s="2">
        <v>37561</v>
      </c>
      <c r="N39" s="53" t="s">
        <v>513</v>
      </c>
    </row>
    <row r="40" spans="1:14" ht="15" customHeight="1" x14ac:dyDescent="0.35">
      <c r="A40" t="s">
        <v>215</v>
      </c>
      <c r="B40" t="s">
        <v>216</v>
      </c>
      <c r="E40" s="19" t="s">
        <v>246</v>
      </c>
      <c r="H40" s="2">
        <v>37196</v>
      </c>
      <c r="N40" s="52" t="s">
        <v>513</v>
      </c>
    </row>
    <row r="41" spans="1:14" ht="15" customHeight="1" x14ac:dyDescent="0.35">
      <c r="A41" t="s">
        <v>215</v>
      </c>
      <c r="B41" t="s">
        <v>216</v>
      </c>
      <c r="E41" s="19" t="s">
        <v>267</v>
      </c>
      <c r="H41" s="2">
        <v>36831</v>
      </c>
      <c r="N41" s="53" t="s">
        <v>513</v>
      </c>
    </row>
    <row r="42" spans="1:14" ht="15" customHeight="1" x14ac:dyDescent="0.35">
      <c r="A42" t="s">
        <v>215</v>
      </c>
      <c r="B42" t="s">
        <v>216</v>
      </c>
      <c r="E42" s="19" t="s">
        <v>268</v>
      </c>
      <c r="H42" s="2">
        <v>36465</v>
      </c>
      <c r="N42" s="52" t="s">
        <v>513</v>
      </c>
    </row>
    <row r="43" spans="1:14" ht="15" customHeight="1" x14ac:dyDescent="0.35">
      <c r="A43" t="s">
        <v>215</v>
      </c>
      <c r="B43" t="s">
        <v>216</v>
      </c>
      <c r="E43" s="19" t="s">
        <v>269</v>
      </c>
      <c r="F43" s="7"/>
      <c r="G43" s="7"/>
      <c r="H43" s="2">
        <v>36100</v>
      </c>
      <c r="N43" s="53" t="s">
        <v>513</v>
      </c>
    </row>
    <row r="44" spans="1:14" x14ac:dyDescent="0.35">
      <c r="A44" t="s">
        <v>215</v>
      </c>
      <c r="B44" t="s">
        <v>262</v>
      </c>
      <c r="E44" s="14" t="s">
        <v>270</v>
      </c>
      <c r="F44" s="7"/>
      <c r="G44" s="7"/>
      <c r="H44" s="2">
        <f>DATE(1998,1,1)</f>
        <v>35796</v>
      </c>
      <c r="N44" s="52" t="s">
        <v>513</v>
      </c>
    </row>
    <row r="45" spans="1:14" x14ac:dyDescent="0.35">
      <c r="A45" t="s">
        <v>215</v>
      </c>
      <c r="B45" t="s">
        <v>216</v>
      </c>
      <c r="E45" s="19" t="s">
        <v>271</v>
      </c>
      <c r="H45" s="2">
        <v>35735</v>
      </c>
      <c r="N45" s="53" t="s">
        <v>513</v>
      </c>
    </row>
    <row r="46" spans="1:14" x14ac:dyDescent="0.35">
      <c r="A46" t="s">
        <v>215</v>
      </c>
      <c r="B46" t="s">
        <v>216</v>
      </c>
      <c r="E46" s="19" t="s">
        <v>272</v>
      </c>
      <c r="H46" s="2">
        <v>35370</v>
      </c>
      <c r="N46" s="52" t="s">
        <v>513</v>
      </c>
    </row>
    <row r="47" spans="1:14" x14ac:dyDescent="0.35">
      <c r="A47" t="s">
        <v>215</v>
      </c>
      <c r="B47" t="s">
        <v>216</v>
      </c>
      <c r="E47" s="19" t="s">
        <v>273</v>
      </c>
      <c r="F47" s="9"/>
      <c r="G47" s="7"/>
      <c r="H47" s="2">
        <v>35004</v>
      </c>
      <c r="N47" s="53" t="s">
        <v>513</v>
      </c>
    </row>
    <row r="48" spans="1:14" x14ac:dyDescent="0.35">
      <c r="A48" t="s">
        <v>215</v>
      </c>
      <c r="B48" t="s">
        <v>216</v>
      </c>
      <c r="E48" s="19" t="s">
        <v>274</v>
      </c>
      <c r="F48" s="7"/>
      <c r="G48" s="7"/>
      <c r="H48" s="2">
        <v>34639</v>
      </c>
      <c r="N48" s="52" t="s">
        <v>513</v>
      </c>
    </row>
    <row r="49" spans="1:14" x14ac:dyDescent="0.35">
      <c r="A49" t="s">
        <v>215</v>
      </c>
      <c r="B49" t="s">
        <v>216</v>
      </c>
      <c r="E49" s="19" t="s">
        <v>275</v>
      </c>
      <c r="F49" s="10"/>
      <c r="G49" s="8"/>
      <c r="H49" s="2">
        <v>34274</v>
      </c>
      <c r="N49" s="53" t="s">
        <v>513</v>
      </c>
    </row>
    <row r="50" spans="1:14" x14ac:dyDescent="0.35">
      <c r="A50" t="s">
        <v>276</v>
      </c>
      <c r="B50" t="s">
        <v>262</v>
      </c>
      <c r="E50" s="14" t="s">
        <v>277</v>
      </c>
      <c r="F50" s="7"/>
      <c r="G50" s="7"/>
      <c r="H50" s="2">
        <f>DATE(1975,1,1)</f>
        <v>27395</v>
      </c>
      <c r="N50" s="52" t="s">
        <v>513</v>
      </c>
    </row>
    <row r="51" spans="1:14" x14ac:dyDescent="0.35">
      <c r="A51" t="s">
        <v>215</v>
      </c>
      <c r="B51" t="s">
        <v>247</v>
      </c>
      <c r="E51" s="14" t="s">
        <v>278</v>
      </c>
      <c r="F51" s="7"/>
      <c r="G51" s="7"/>
      <c r="H51" s="2">
        <f>DATE(1975,1,1)</f>
        <v>27395</v>
      </c>
      <c r="N51" s="53" t="s">
        <v>513</v>
      </c>
    </row>
    <row r="52" spans="1:14" x14ac:dyDescent="0.35">
      <c r="A52" t="s">
        <v>215</v>
      </c>
      <c r="B52" t="s">
        <v>247</v>
      </c>
      <c r="E52" s="12" t="s">
        <v>279</v>
      </c>
      <c r="F52" s="9"/>
      <c r="G52" s="7"/>
      <c r="H52" s="2">
        <f>DATE(1975,1,1)</f>
        <v>27395</v>
      </c>
      <c r="N52" s="52" t="s">
        <v>513</v>
      </c>
    </row>
    <row r="53" spans="1:14" x14ac:dyDescent="0.35">
      <c r="A53" t="s">
        <v>215</v>
      </c>
      <c r="B53" t="s">
        <v>247</v>
      </c>
      <c r="E53" s="14" t="s">
        <v>280</v>
      </c>
      <c r="F53" s="7"/>
      <c r="G53" s="7"/>
      <c r="H53" s="2">
        <f>DATE(1975,1,1)</f>
        <v>27395</v>
      </c>
      <c r="N53" s="53" t="s">
        <v>513</v>
      </c>
    </row>
    <row r="54" spans="1:14" x14ac:dyDescent="0.35">
      <c r="A54" t="s">
        <v>215</v>
      </c>
      <c r="B54" t="s">
        <v>247</v>
      </c>
      <c r="E54" s="12" t="s">
        <v>281</v>
      </c>
      <c r="F54" s="9"/>
      <c r="G54" s="7"/>
      <c r="H54" s="2">
        <f>DATE(1975,1,1)</f>
        <v>27395</v>
      </c>
      <c r="N54" s="52" t="s">
        <v>513</v>
      </c>
    </row>
    <row r="55" spans="1:14" x14ac:dyDescent="0.35">
      <c r="A55" t="s">
        <v>276</v>
      </c>
      <c r="B55" t="s">
        <v>282</v>
      </c>
      <c r="E55" s="14" t="s">
        <v>283</v>
      </c>
      <c r="H55" s="2">
        <f>DATE(1969,1,1)</f>
        <v>25204</v>
      </c>
      <c r="N55" s="53" t="s">
        <v>513</v>
      </c>
    </row>
    <row r="56" spans="1:14" x14ac:dyDescent="0.35">
      <c r="E56" s="14"/>
      <c r="N56" s="52"/>
    </row>
    <row r="57" spans="1:14" x14ac:dyDescent="0.35">
      <c r="E57" s="14"/>
      <c r="N57" s="53"/>
    </row>
    <row r="58" spans="1:14" x14ac:dyDescent="0.35">
      <c r="E58" s="14"/>
      <c r="N58" s="52"/>
    </row>
    <row r="59" spans="1:14" x14ac:dyDescent="0.35">
      <c r="E59" s="14"/>
      <c r="N59" s="53"/>
    </row>
    <row r="60" spans="1:14" x14ac:dyDescent="0.35">
      <c r="E60" s="14"/>
      <c r="N60" s="52"/>
    </row>
    <row r="61" spans="1:14" x14ac:dyDescent="0.35">
      <c r="E61" s="14"/>
      <c r="N61" s="53"/>
    </row>
    <row r="62" spans="1:14" x14ac:dyDescent="0.35">
      <c r="E62" s="14"/>
      <c r="N62" s="52"/>
    </row>
    <row r="63" spans="1:14" x14ac:dyDescent="0.35">
      <c r="E63" s="14"/>
      <c r="N63" s="53"/>
    </row>
    <row r="64" spans="1:14" x14ac:dyDescent="0.35">
      <c r="E64" s="14"/>
      <c r="N64" s="52"/>
    </row>
    <row r="65" spans="5:14" x14ac:dyDescent="0.35">
      <c r="E65" s="14"/>
      <c r="N65" s="53"/>
    </row>
    <row r="66" spans="5:14" x14ac:dyDescent="0.35">
      <c r="E66" s="14"/>
      <c r="N66" s="52"/>
    </row>
    <row r="67" spans="5:14" x14ac:dyDescent="0.35">
      <c r="E67" s="14"/>
      <c r="N67" s="53"/>
    </row>
    <row r="68" spans="5:14" x14ac:dyDescent="0.35">
      <c r="E68" s="14"/>
      <c r="N68" s="52"/>
    </row>
    <row r="69" spans="5:14" x14ac:dyDescent="0.35">
      <c r="E69" s="14"/>
      <c r="N69" s="53"/>
    </row>
    <row r="70" spans="5:14" x14ac:dyDescent="0.35">
      <c r="E70" s="14"/>
      <c r="N70" s="52"/>
    </row>
    <row r="71" spans="5:14" x14ac:dyDescent="0.35">
      <c r="E71" s="14"/>
      <c r="N71" s="53"/>
    </row>
    <row r="72" spans="5:14" x14ac:dyDescent="0.35">
      <c r="E72" s="14"/>
      <c r="N72" s="52"/>
    </row>
    <row r="73" spans="5:14" x14ac:dyDescent="0.35">
      <c r="E73" s="14"/>
      <c r="N73" s="53"/>
    </row>
    <row r="74" spans="5:14" x14ac:dyDescent="0.35">
      <c r="E74" s="14"/>
      <c r="N74" s="52"/>
    </row>
    <row r="75" spans="5:14" x14ac:dyDescent="0.35">
      <c r="E75" s="14"/>
      <c r="N75" s="53"/>
    </row>
    <row r="76" spans="5:14" x14ac:dyDescent="0.35">
      <c r="E76" s="14"/>
      <c r="N76" s="52"/>
    </row>
    <row r="77" spans="5:14" x14ac:dyDescent="0.35">
      <c r="E77" s="14"/>
      <c r="N77" s="53"/>
    </row>
    <row r="78" spans="5:14" x14ac:dyDescent="0.35">
      <c r="E78" s="14"/>
      <c r="N78" s="52"/>
    </row>
    <row r="79" spans="5:14" x14ac:dyDescent="0.35">
      <c r="E79" s="14"/>
      <c r="N79" s="53"/>
    </row>
    <row r="80" spans="5:14" x14ac:dyDescent="0.35">
      <c r="E80" s="14"/>
      <c r="N80" s="52"/>
    </row>
    <row r="81" spans="5:14" x14ac:dyDescent="0.35">
      <c r="E81" s="14"/>
      <c r="N81" s="53"/>
    </row>
    <row r="82" spans="5:14" x14ac:dyDescent="0.35">
      <c r="E82" s="14"/>
      <c r="N82" s="52"/>
    </row>
    <row r="83" spans="5:14" x14ac:dyDescent="0.35">
      <c r="E83" s="14"/>
      <c r="N83" s="53"/>
    </row>
    <row r="84" spans="5:14" x14ac:dyDescent="0.35">
      <c r="E84" s="14"/>
      <c r="N84" s="52"/>
    </row>
    <row r="85" spans="5:14" x14ac:dyDescent="0.35">
      <c r="E85" s="14"/>
      <c r="N85" s="53"/>
    </row>
    <row r="86" spans="5:14" x14ac:dyDescent="0.35">
      <c r="E86" s="14"/>
      <c r="N86" s="52"/>
    </row>
    <row r="87" spans="5:14" x14ac:dyDescent="0.35">
      <c r="E87" s="14"/>
    </row>
    <row r="88" spans="5:14" x14ac:dyDescent="0.35">
      <c r="E88" s="14"/>
    </row>
    <row r="89" spans="5:14" x14ac:dyDescent="0.35">
      <c r="E89" s="14"/>
    </row>
    <row r="90" spans="5:14" x14ac:dyDescent="0.35">
      <c r="E90" s="14"/>
    </row>
    <row r="91" spans="5:14" x14ac:dyDescent="0.35">
      <c r="E91" s="14"/>
    </row>
    <row r="92" spans="5:14" x14ac:dyDescent="0.35">
      <c r="E92" s="14"/>
    </row>
    <row r="93" spans="5:14" x14ac:dyDescent="0.35">
      <c r="E93" s="14"/>
    </row>
    <row r="94" spans="5:14" x14ac:dyDescent="0.35">
      <c r="E94" s="14"/>
    </row>
    <row r="95" spans="5:14" x14ac:dyDescent="0.35">
      <c r="E95" s="14"/>
    </row>
    <row r="96" spans="5:14" x14ac:dyDescent="0.35">
      <c r="E96" s="14"/>
    </row>
    <row r="97" spans="5:5" x14ac:dyDescent="0.35">
      <c r="E97" s="14"/>
    </row>
    <row r="98" spans="5:5" x14ac:dyDescent="0.35">
      <c r="E98" s="14"/>
    </row>
    <row r="99" spans="5:5" x14ac:dyDescent="0.35">
      <c r="E99" s="14"/>
    </row>
    <row r="100" spans="5:5" x14ac:dyDescent="0.35">
      <c r="E100" s="14"/>
    </row>
    <row r="101" spans="5:5" x14ac:dyDescent="0.35">
      <c r="E101" s="14"/>
    </row>
    <row r="102" spans="5:5" x14ac:dyDescent="0.35">
      <c r="E102" s="14"/>
    </row>
    <row r="103" spans="5:5" x14ac:dyDescent="0.35">
      <c r="E103" s="14"/>
    </row>
    <row r="104" spans="5:5" x14ac:dyDescent="0.35">
      <c r="E104" s="14"/>
    </row>
    <row r="105" spans="5:5" x14ac:dyDescent="0.35">
      <c r="E105" s="14"/>
    </row>
    <row r="106" spans="5:5" x14ac:dyDescent="0.35">
      <c r="E106" s="14"/>
    </row>
    <row r="107" spans="5:5" x14ac:dyDescent="0.35">
      <c r="E107" s="14"/>
    </row>
    <row r="108" spans="5:5" x14ac:dyDescent="0.35">
      <c r="E108" s="14"/>
    </row>
    <row r="109" spans="5:5" x14ac:dyDescent="0.35">
      <c r="E109" s="14"/>
    </row>
    <row r="110" spans="5:5" x14ac:dyDescent="0.35">
      <c r="E110" s="14"/>
    </row>
    <row r="111" spans="5:5" x14ac:dyDescent="0.35">
      <c r="E111" s="14"/>
    </row>
    <row r="112" spans="5:5" x14ac:dyDescent="0.35">
      <c r="E112" s="14"/>
    </row>
    <row r="113" spans="5:5" x14ac:dyDescent="0.35">
      <c r="E113" s="14"/>
    </row>
    <row r="114" spans="5:5" x14ac:dyDescent="0.35">
      <c r="E114" s="14"/>
    </row>
    <row r="115" spans="5:5" x14ac:dyDescent="0.35">
      <c r="E115" s="14"/>
    </row>
    <row r="116" spans="5:5" x14ac:dyDescent="0.35">
      <c r="E116" s="14"/>
    </row>
    <row r="117" spans="5:5" x14ac:dyDescent="0.35">
      <c r="E117" s="14"/>
    </row>
    <row r="118" spans="5:5" x14ac:dyDescent="0.35">
      <c r="E118" s="14"/>
    </row>
    <row r="119" spans="5:5" x14ac:dyDescent="0.35">
      <c r="E119" s="14"/>
    </row>
    <row r="120" spans="5:5" x14ac:dyDescent="0.35">
      <c r="E120" s="14"/>
    </row>
    <row r="121" spans="5:5" x14ac:dyDescent="0.35">
      <c r="E121" s="14"/>
    </row>
    <row r="122" spans="5:5" x14ac:dyDescent="0.35">
      <c r="E122" s="14"/>
    </row>
    <row r="123" spans="5:5" x14ac:dyDescent="0.35">
      <c r="E123" s="14"/>
    </row>
    <row r="124" spans="5:5" x14ac:dyDescent="0.35">
      <c r="E124" s="14"/>
    </row>
    <row r="125" spans="5:5" x14ac:dyDescent="0.35">
      <c r="E125" s="14"/>
    </row>
    <row r="126" spans="5:5" x14ac:dyDescent="0.35">
      <c r="E126" s="14"/>
    </row>
    <row r="127" spans="5:5" x14ac:dyDescent="0.35">
      <c r="E127" s="14"/>
    </row>
    <row r="128" spans="5:5" x14ac:dyDescent="0.35">
      <c r="E128" s="14"/>
    </row>
    <row r="129" spans="5:5" x14ac:dyDescent="0.35">
      <c r="E129" s="14"/>
    </row>
    <row r="130" spans="5:5" x14ac:dyDescent="0.35">
      <c r="E130" s="14"/>
    </row>
    <row r="131" spans="5:5" x14ac:dyDescent="0.35">
      <c r="E131" s="14"/>
    </row>
    <row r="132" spans="5:5" x14ac:dyDescent="0.35">
      <c r="E132" s="14"/>
    </row>
    <row r="133" spans="5:5" x14ac:dyDescent="0.35">
      <c r="E133" s="14"/>
    </row>
    <row r="134" spans="5:5" x14ac:dyDescent="0.35">
      <c r="E134" s="14"/>
    </row>
    <row r="135" spans="5:5" x14ac:dyDescent="0.35">
      <c r="E135" s="14"/>
    </row>
    <row r="136" spans="5:5" x14ac:dyDescent="0.35">
      <c r="E136" s="14"/>
    </row>
    <row r="137" spans="5:5" x14ac:dyDescent="0.35">
      <c r="E137" s="14"/>
    </row>
    <row r="138" spans="5:5" x14ac:dyDescent="0.35">
      <c r="E138" s="14"/>
    </row>
    <row r="139" spans="5:5" x14ac:dyDescent="0.35">
      <c r="E139" s="14"/>
    </row>
    <row r="140" spans="5:5" x14ac:dyDescent="0.35">
      <c r="E140" s="14"/>
    </row>
    <row r="141" spans="5:5" x14ac:dyDescent="0.35">
      <c r="E141" s="14"/>
    </row>
    <row r="142" spans="5:5" x14ac:dyDescent="0.35">
      <c r="E142" s="14"/>
    </row>
    <row r="143" spans="5:5" x14ac:dyDescent="0.35">
      <c r="E143" s="14"/>
    </row>
    <row r="144" spans="5:5" x14ac:dyDescent="0.35">
      <c r="E144" s="14"/>
    </row>
    <row r="145" spans="5:5" x14ac:dyDescent="0.35">
      <c r="E145" s="14"/>
    </row>
    <row r="146" spans="5:5" x14ac:dyDescent="0.35">
      <c r="E146" s="14"/>
    </row>
    <row r="147" spans="5:5" x14ac:dyDescent="0.35">
      <c r="E147" s="14"/>
    </row>
    <row r="148" spans="5:5" x14ac:dyDescent="0.35">
      <c r="E148" s="14"/>
    </row>
    <row r="149" spans="5:5" x14ac:dyDescent="0.35">
      <c r="E149" s="14"/>
    </row>
    <row r="150" spans="5:5" x14ac:dyDescent="0.35">
      <c r="E150" s="14"/>
    </row>
    <row r="151" spans="5:5" x14ac:dyDescent="0.35">
      <c r="E151" s="14"/>
    </row>
    <row r="152" spans="5:5" x14ac:dyDescent="0.35">
      <c r="E152" s="14"/>
    </row>
    <row r="153" spans="5:5" x14ac:dyDescent="0.35">
      <c r="E153" s="14"/>
    </row>
    <row r="154" spans="5:5" x14ac:dyDescent="0.35">
      <c r="E154" s="14"/>
    </row>
    <row r="155" spans="5:5" x14ac:dyDescent="0.35">
      <c r="E155" s="14"/>
    </row>
    <row r="156" spans="5:5" x14ac:dyDescent="0.35">
      <c r="E156" s="14"/>
    </row>
    <row r="157" spans="5:5" x14ac:dyDescent="0.35">
      <c r="E157" s="14"/>
    </row>
    <row r="158" spans="5:5" x14ac:dyDescent="0.35">
      <c r="E158" s="14"/>
    </row>
    <row r="159" spans="5:5" x14ac:dyDescent="0.35">
      <c r="E159" s="14"/>
    </row>
    <row r="160" spans="5:5" x14ac:dyDescent="0.35">
      <c r="E160" s="14"/>
    </row>
    <row r="161" spans="5:5" x14ac:dyDescent="0.35">
      <c r="E161" s="14"/>
    </row>
    <row r="162" spans="5:5" x14ac:dyDescent="0.35">
      <c r="E162" s="14"/>
    </row>
    <row r="163" spans="5:5" x14ac:dyDescent="0.35">
      <c r="E163" s="14"/>
    </row>
    <row r="164" spans="5:5" x14ac:dyDescent="0.35">
      <c r="E164" s="14"/>
    </row>
    <row r="165" spans="5:5" x14ac:dyDescent="0.35">
      <c r="E165" s="14"/>
    </row>
    <row r="166" spans="5:5" x14ac:dyDescent="0.35">
      <c r="E166" s="14"/>
    </row>
    <row r="167" spans="5:5" x14ac:dyDescent="0.35">
      <c r="E167" s="14"/>
    </row>
    <row r="168" spans="5:5" x14ac:dyDescent="0.35">
      <c r="E168" s="14"/>
    </row>
    <row r="169" spans="5:5" x14ac:dyDescent="0.35">
      <c r="E169" s="14"/>
    </row>
    <row r="170" spans="5:5" x14ac:dyDescent="0.35">
      <c r="E170" s="14"/>
    </row>
    <row r="171" spans="5:5" x14ac:dyDescent="0.35">
      <c r="E171" s="14"/>
    </row>
    <row r="172" spans="5:5" x14ac:dyDescent="0.35">
      <c r="E172" s="14"/>
    </row>
    <row r="173" spans="5:5" x14ac:dyDescent="0.35">
      <c r="E173" s="14"/>
    </row>
    <row r="174" spans="5:5" x14ac:dyDescent="0.35">
      <c r="E174" s="14"/>
    </row>
    <row r="175" spans="5:5" x14ac:dyDescent="0.35">
      <c r="E175" s="14"/>
    </row>
    <row r="176" spans="5:5" x14ac:dyDescent="0.35">
      <c r="E176" s="14"/>
    </row>
    <row r="177" spans="5:5" x14ac:dyDescent="0.35">
      <c r="E177" s="14"/>
    </row>
    <row r="178" spans="5:5" x14ac:dyDescent="0.35">
      <c r="E178" s="14"/>
    </row>
    <row r="179" spans="5:5" x14ac:dyDescent="0.35">
      <c r="E179" s="14"/>
    </row>
    <row r="180" spans="5:5" x14ac:dyDescent="0.35">
      <c r="E180" s="14"/>
    </row>
    <row r="181" spans="5:5" x14ac:dyDescent="0.35">
      <c r="E181" s="14"/>
    </row>
    <row r="182" spans="5:5" x14ac:dyDescent="0.35">
      <c r="E182" s="14"/>
    </row>
    <row r="183" spans="5:5" x14ac:dyDescent="0.35">
      <c r="E183" s="14"/>
    </row>
    <row r="184" spans="5:5" x14ac:dyDescent="0.35">
      <c r="E184" s="14"/>
    </row>
    <row r="185" spans="5:5" x14ac:dyDescent="0.35">
      <c r="E185" s="14"/>
    </row>
    <row r="186" spans="5:5" x14ac:dyDescent="0.35">
      <c r="E186" s="14"/>
    </row>
    <row r="187" spans="5:5" x14ac:dyDescent="0.35">
      <c r="E187" s="14"/>
    </row>
    <row r="188" spans="5:5" x14ac:dyDescent="0.35">
      <c r="E188" s="14"/>
    </row>
    <row r="189" spans="5:5" x14ac:dyDescent="0.35">
      <c r="E189" s="14"/>
    </row>
    <row r="190" spans="5:5" x14ac:dyDescent="0.35">
      <c r="E190" s="14"/>
    </row>
    <row r="191" spans="5:5" x14ac:dyDescent="0.35">
      <c r="E191" s="14"/>
    </row>
    <row r="192" spans="5:5" x14ac:dyDescent="0.35">
      <c r="E192" s="14"/>
    </row>
    <row r="193" spans="5:5" x14ac:dyDescent="0.35">
      <c r="E193" s="14"/>
    </row>
    <row r="194" spans="5:5" x14ac:dyDescent="0.35">
      <c r="E194" s="14"/>
    </row>
    <row r="195" spans="5:5" x14ac:dyDescent="0.35">
      <c r="E195" s="14"/>
    </row>
    <row r="196" spans="5:5" x14ac:dyDescent="0.35">
      <c r="E196" s="14"/>
    </row>
    <row r="197" spans="5:5" x14ac:dyDescent="0.35">
      <c r="E197" s="14"/>
    </row>
    <row r="198" spans="5:5" x14ac:dyDescent="0.35">
      <c r="E198" s="14"/>
    </row>
    <row r="199" spans="5:5" x14ac:dyDescent="0.35">
      <c r="E199" s="14"/>
    </row>
    <row r="200" spans="5:5" x14ac:dyDescent="0.35">
      <c r="E200" s="14"/>
    </row>
    <row r="201" spans="5:5" x14ac:dyDescent="0.35">
      <c r="E201" s="14"/>
    </row>
    <row r="202" spans="5:5" x14ac:dyDescent="0.35">
      <c r="E202" s="14"/>
    </row>
    <row r="203" spans="5:5" x14ac:dyDescent="0.35">
      <c r="E203" s="14"/>
    </row>
    <row r="204" spans="5:5" x14ac:dyDescent="0.35">
      <c r="E204" s="14"/>
    </row>
    <row r="205" spans="5:5" x14ac:dyDescent="0.35">
      <c r="E205" s="14"/>
    </row>
    <row r="206" spans="5:5" x14ac:dyDescent="0.35">
      <c r="E206" s="14"/>
    </row>
    <row r="207" spans="5:5" x14ac:dyDescent="0.35">
      <c r="E207" s="14"/>
    </row>
    <row r="208" spans="5:5" x14ac:dyDescent="0.35">
      <c r="E208" s="14"/>
    </row>
    <row r="209" spans="5:5" x14ac:dyDescent="0.35">
      <c r="E209" s="14"/>
    </row>
    <row r="210" spans="5:5" x14ac:dyDescent="0.35">
      <c r="E210" s="14"/>
    </row>
    <row r="211" spans="5:5" x14ac:dyDescent="0.35">
      <c r="E211" s="14"/>
    </row>
    <row r="212" spans="5:5" x14ac:dyDescent="0.35">
      <c r="E212" s="14"/>
    </row>
    <row r="213" spans="5:5" x14ac:dyDescent="0.35">
      <c r="E213" s="14"/>
    </row>
    <row r="214" spans="5:5" x14ac:dyDescent="0.35">
      <c r="E214" s="14"/>
    </row>
    <row r="215" spans="5:5" x14ac:dyDescent="0.35">
      <c r="E215" s="14"/>
    </row>
    <row r="216" spans="5:5" x14ac:dyDescent="0.35">
      <c r="E216" s="14"/>
    </row>
    <row r="217" spans="5:5" x14ac:dyDescent="0.35">
      <c r="E217" s="14"/>
    </row>
    <row r="218" spans="5:5" x14ac:dyDescent="0.35">
      <c r="E218" s="14"/>
    </row>
    <row r="219" spans="5:5" x14ac:dyDescent="0.35">
      <c r="E219" s="14"/>
    </row>
    <row r="220" spans="5:5" x14ac:dyDescent="0.35">
      <c r="E220" s="14"/>
    </row>
    <row r="221" spans="5:5" x14ac:dyDescent="0.35">
      <c r="E221" s="14"/>
    </row>
    <row r="222" spans="5:5" x14ac:dyDescent="0.35">
      <c r="E222" s="14"/>
    </row>
    <row r="223" spans="5:5" x14ac:dyDescent="0.35">
      <c r="E223" s="14"/>
    </row>
    <row r="224" spans="5:5" x14ac:dyDescent="0.35">
      <c r="E224" s="14"/>
    </row>
    <row r="225" spans="5:5" x14ac:dyDescent="0.35">
      <c r="E225" s="14"/>
    </row>
    <row r="226" spans="5:5" x14ac:dyDescent="0.35">
      <c r="E226" s="14"/>
    </row>
    <row r="227" spans="5:5" x14ac:dyDescent="0.35">
      <c r="E227" s="14"/>
    </row>
    <row r="228" spans="5:5" x14ac:dyDescent="0.35">
      <c r="E228" s="14"/>
    </row>
    <row r="229" spans="5:5" x14ac:dyDescent="0.35">
      <c r="E229" s="14"/>
    </row>
    <row r="230" spans="5:5" x14ac:dyDescent="0.35">
      <c r="E230" s="14"/>
    </row>
    <row r="231" spans="5:5" x14ac:dyDescent="0.35">
      <c r="E231" s="14"/>
    </row>
    <row r="232" spans="5:5" x14ac:dyDescent="0.35">
      <c r="E232" s="14"/>
    </row>
    <row r="233" spans="5:5" x14ac:dyDescent="0.35">
      <c r="E233" s="14"/>
    </row>
    <row r="234" spans="5:5" x14ac:dyDescent="0.35">
      <c r="E234" s="14"/>
    </row>
    <row r="235" spans="5:5" x14ac:dyDescent="0.35">
      <c r="E235" s="14"/>
    </row>
    <row r="236" spans="5:5" x14ac:dyDescent="0.35">
      <c r="E236" s="14"/>
    </row>
    <row r="237" spans="5:5" x14ac:dyDescent="0.35">
      <c r="E237" s="14"/>
    </row>
    <row r="238" spans="5:5" x14ac:dyDescent="0.35">
      <c r="E238" s="14"/>
    </row>
    <row r="239" spans="5:5" x14ac:dyDescent="0.35">
      <c r="E239" s="14"/>
    </row>
    <row r="240" spans="5:5" x14ac:dyDescent="0.35">
      <c r="E240" s="14"/>
    </row>
    <row r="241" spans="5:5" x14ac:dyDescent="0.35">
      <c r="E241" s="14"/>
    </row>
    <row r="242" spans="5:5" x14ac:dyDescent="0.35">
      <c r="E242" s="14"/>
    </row>
    <row r="243" spans="5:5" x14ac:dyDescent="0.35">
      <c r="E243" s="14"/>
    </row>
    <row r="244" spans="5:5" x14ac:dyDescent="0.35">
      <c r="E244" s="14"/>
    </row>
    <row r="245" spans="5:5" x14ac:dyDescent="0.35">
      <c r="E245" s="14"/>
    </row>
    <row r="246" spans="5:5" x14ac:dyDescent="0.35">
      <c r="E246" s="14"/>
    </row>
    <row r="247" spans="5:5" x14ac:dyDescent="0.35">
      <c r="E247" s="14"/>
    </row>
    <row r="248" spans="5:5" x14ac:dyDescent="0.35">
      <c r="E248" s="14"/>
    </row>
    <row r="249" spans="5:5" x14ac:dyDescent="0.35">
      <c r="E249" s="14"/>
    </row>
    <row r="250" spans="5:5" x14ac:dyDescent="0.35">
      <c r="E250" s="14"/>
    </row>
    <row r="251" spans="5:5" x14ac:dyDescent="0.35">
      <c r="E251" s="14"/>
    </row>
    <row r="252" spans="5:5" x14ac:dyDescent="0.35">
      <c r="E252" s="14"/>
    </row>
    <row r="253" spans="5:5" x14ac:dyDescent="0.35">
      <c r="E253" s="14"/>
    </row>
    <row r="254" spans="5:5" x14ac:dyDescent="0.35">
      <c r="E254" s="14"/>
    </row>
    <row r="255" spans="5:5" x14ac:dyDescent="0.35">
      <c r="E255" s="14"/>
    </row>
    <row r="256" spans="5:5" x14ac:dyDescent="0.35">
      <c r="E256" s="14"/>
    </row>
    <row r="257" spans="5:5" x14ac:dyDescent="0.35">
      <c r="E257" s="14"/>
    </row>
    <row r="258" spans="5:5" x14ac:dyDescent="0.35">
      <c r="E258" s="14"/>
    </row>
    <row r="259" spans="5:5" x14ac:dyDescent="0.35">
      <c r="E259" s="14"/>
    </row>
    <row r="260" spans="5:5" x14ac:dyDescent="0.35">
      <c r="E260" s="14"/>
    </row>
    <row r="261" spans="5:5" x14ac:dyDescent="0.35">
      <c r="E261" s="14"/>
    </row>
    <row r="262" spans="5:5" x14ac:dyDescent="0.35">
      <c r="E262" s="14"/>
    </row>
    <row r="263" spans="5:5" x14ac:dyDescent="0.35">
      <c r="E263" s="14"/>
    </row>
    <row r="264" spans="5:5" x14ac:dyDescent="0.35">
      <c r="E264" s="14"/>
    </row>
    <row r="265" spans="5:5" x14ac:dyDescent="0.35">
      <c r="E265" s="14"/>
    </row>
    <row r="266" spans="5:5" x14ac:dyDescent="0.35">
      <c r="E266" s="14"/>
    </row>
    <row r="267" spans="5:5" x14ac:dyDescent="0.35">
      <c r="E267" s="14"/>
    </row>
    <row r="268" spans="5:5" x14ac:dyDescent="0.35">
      <c r="E268" s="14"/>
    </row>
    <row r="269" spans="5:5" x14ac:dyDescent="0.35">
      <c r="E269" s="14"/>
    </row>
    <row r="270" spans="5:5" x14ac:dyDescent="0.35">
      <c r="E270" s="14"/>
    </row>
    <row r="271" spans="5:5" x14ac:dyDescent="0.35">
      <c r="E271" s="14"/>
    </row>
    <row r="272" spans="5:5" x14ac:dyDescent="0.35">
      <c r="E272" s="14"/>
    </row>
    <row r="273" spans="5:5" x14ac:dyDescent="0.35">
      <c r="E273" s="14"/>
    </row>
    <row r="274" spans="5:5" x14ac:dyDescent="0.35">
      <c r="E274" s="14"/>
    </row>
    <row r="275" spans="5:5" x14ac:dyDescent="0.35">
      <c r="E275" s="14"/>
    </row>
    <row r="276" spans="5:5" x14ac:dyDescent="0.35">
      <c r="E276" s="14"/>
    </row>
    <row r="277" spans="5:5" x14ac:dyDescent="0.35">
      <c r="E277" s="14"/>
    </row>
    <row r="278" spans="5:5" x14ac:dyDescent="0.35">
      <c r="E278" s="14"/>
    </row>
    <row r="279" spans="5:5" x14ac:dyDescent="0.35">
      <c r="E279" s="14"/>
    </row>
    <row r="280" spans="5:5" x14ac:dyDescent="0.35">
      <c r="E280" s="14"/>
    </row>
    <row r="281" spans="5:5" x14ac:dyDescent="0.35">
      <c r="E281" s="14"/>
    </row>
    <row r="282" spans="5:5" x14ac:dyDescent="0.35">
      <c r="E282" s="14"/>
    </row>
    <row r="283" spans="5:5" x14ac:dyDescent="0.35">
      <c r="E283" s="14"/>
    </row>
    <row r="284" spans="5:5" x14ac:dyDescent="0.35">
      <c r="E284" s="14"/>
    </row>
    <row r="285" spans="5:5" x14ac:dyDescent="0.35">
      <c r="E285" s="14"/>
    </row>
    <row r="286" spans="5:5" x14ac:dyDescent="0.35">
      <c r="E286" s="14"/>
    </row>
    <row r="287" spans="5:5" x14ac:dyDescent="0.35">
      <c r="E287" s="14"/>
    </row>
    <row r="288" spans="5:5" x14ac:dyDescent="0.35">
      <c r="E288" s="14"/>
    </row>
    <row r="289" spans="5:5" x14ac:dyDescent="0.35">
      <c r="E289" s="14"/>
    </row>
    <row r="290" spans="5:5" x14ac:dyDescent="0.35">
      <c r="E290" s="14"/>
    </row>
    <row r="291" spans="5:5" x14ac:dyDescent="0.35">
      <c r="E291" s="14"/>
    </row>
    <row r="292" spans="5:5" x14ac:dyDescent="0.35">
      <c r="E292" s="14"/>
    </row>
    <row r="293" spans="5:5" x14ac:dyDescent="0.35">
      <c r="E293" s="14"/>
    </row>
    <row r="294" spans="5:5" x14ac:dyDescent="0.35">
      <c r="E294" s="14"/>
    </row>
    <row r="295" spans="5:5" x14ac:dyDescent="0.35">
      <c r="E295" s="14"/>
    </row>
    <row r="296" spans="5:5" x14ac:dyDescent="0.35">
      <c r="E296" s="14"/>
    </row>
    <row r="297" spans="5:5" x14ac:dyDescent="0.35">
      <c r="E297" s="14"/>
    </row>
    <row r="298" spans="5:5" x14ac:dyDescent="0.35">
      <c r="E298" s="14"/>
    </row>
    <row r="299" spans="5:5" x14ac:dyDescent="0.35">
      <c r="E299" s="14"/>
    </row>
    <row r="300" spans="5:5" x14ac:dyDescent="0.35">
      <c r="E300" s="14"/>
    </row>
    <row r="301" spans="5:5" x14ac:dyDescent="0.35">
      <c r="E301" s="14"/>
    </row>
    <row r="302" spans="5:5" x14ac:dyDescent="0.35">
      <c r="E302" s="14"/>
    </row>
    <row r="303" spans="5:5" x14ac:dyDescent="0.35">
      <c r="E303" s="14"/>
    </row>
    <row r="304" spans="5:5" x14ac:dyDescent="0.35">
      <c r="E304" s="14"/>
    </row>
    <row r="305" spans="5:5" x14ac:dyDescent="0.35">
      <c r="E305" s="14"/>
    </row>
    <row r="306" spans="5:5" x14ac:dyDescent="0.35">
      <c r="E306" s="14"/>
    </row>
    <row r="307" spans="5:5" x14ac:dyDescent="0.35">
      <c r="E307" s="14"/>
    </row>
    <row r="308" spans="5:5" x14ac:dyDescent="0.35">
      <c r="E308" s="14"/>
    </row>
    <row r="309" spans="5:5" x14ac:dyDescent="0.35">
      <c r="E309" s="14"/>
    </row>
    <row r="310" spans="5:5" x14ac:dyDescent="0.35">
      <c r="E310" s="14"/>
    </row>
    <row r="311" spans="5:5" x14ac:dyDescent="0.35">
      <c r="E311" s="14"/>
    </row>
    <row r="312" spans="5:5" x14ac:dyDescent="0.35">
      <c r="E312" s="14"/>
    </row>
    <row r="313" spans="5:5" x14ac:dyDescent="0.35">
      <c r="E313" s="14"/>
    </row>
    <row r="314" spans="5:5" x14ac:dyDescent="0.35">
      <c r="E314" s="14"/>
    </row>
    <row r="315" spans="5:5" x14ac:dyDescent="0.35">
      <c r="E315" s="14"/>
    </row>
    <row r="316" spans="5:5" x14ac:dyDescent="0.35">
      <c r="E316" s="14"/>
    </row>
    <row r="317" spans="5:5" x14ac:dyDescent="0.35">
      <c r="E317" s="14"/>
    </row>
    <row r="318" spans="5:5" x14ac:dyDescent="0.35">
      <c r="E318" s="14"/>
    </row>
    <row r="319" spans="5:5" x14ac:dyDescent="0.35">
      <c r="E319" s="14"/>
    </row>
    <row r="320" spans="5:5" x14ac:dyDescent="0.35">
      <c r="E320" s="14"/>
    </row>
    <row r="321" spans="5:5" x14ac:dyDescent="0.35">
      <c r="E321" s="14"/>
    </row>
    <row r="322" spans="5:5" x14ac:dyDescent="0.35">
      <c r="E322" s="14"/>
    </row>
    <row r="323" spans="5:5" x14ac:dyDescent="0.35">
      <c r="E323" s="14"/>
    </row>
    <row r="324" spans="5:5" x14ac:dyDescent="0.35">
      <c r="E324" s="14"/>
    </row>
    <row r="325" spans="5:5" x14ac:dyDescent="0.35">
      <c r="E325" s="14"/>
    </row>
    <row r="326" spans="5:5" x14ac:dyDescent="0.35">
      <c r="E326" s="14"/>
    </row>
    <row r="327" spans="5:5" x14ac:dyDescent="0.35">
      <c r="E327" s="14"/>
    </row>
    <row r="328" spans="5:5" x14ac:dyDescent="0.35">
      <c r="E328" s="14"/>
    </row>
    <row r="329" spans="5:5" x14ac:dyDescent="0.35">
      <c r="E329" s="14"/>
    </row>
    <row r="330" spans="5:5" x14ac:dyDescent="0.35">
      <c r="E330" s="14"/>
    </row>
    <row r="331" spans="5:5" x14ac:dyDescent="0.35">
      <c r="E331" s="14"/>
    </row>
    <row r="332" spans="5:5" x14ac:dyDescent="0.35">
      <c r="E332" s="14"/>
    </row>
    <row r="333" spans="5:5" x14ac:dyDescent="0.35">
      <c r="E333" s="14"/>
    </row>
    <row r="334" spans="5:5" x14ac:dyDescent="0.35">
      <c r="E334" s="14"/>
    </row>
    <row r="335" spans="5:5" x14ac:dyDescent="0.35">
      <c r="E335" s="14"/>
    </row>
    <row r="336" spans="5:5" x14ac:dyDescent="0.35">
      <c r="E336" s="14"/>
    </row>
    <row r="337" spans="5:5" x14ac:dyDescent="0.35">
      <c r="E337" s="14"/>
    </row>
    <row r="338" spans="5:5" x14ac:dyDescent="0.35">
      <c r="E338" s="14"/>
    </row>
    <row r="339" spans="5:5" x14ac:dyDescent="0.35">
      <c r="E339" s="14"/>
    </row>
    <row r="340" spans="5:5" x14ac:dyDescent="0.35">
      <c r="E340" s="14"/>
    </row>
    <row r="341" spans="5:5" x14ac:dyDescent="0.35">
      <c r="E341" s="14"/>
    </row>
    <row r="342" spans="5:5" x14ac:dyDescent="0.35">
      <c r="E342" s="14"/>
    </row>
    <row r="343" spans="5:5" x14ac:dyDescent="0.35">
      <c r="E343" s="14"/>
    </row>
    <row r="344" spans="5:5" x14ac:dyDescent="0.35">
      <c r="E344" s="14"/>
    </row>
    <row r="345" spans="5:5" x14ac:dyDescent="0.35">
      <c r="E345" s="14"/>
    </row>
    <row r="346" spans="5:5" x14ac:dyDescent="0.35">
      <c r="E346" s="14"/>
    </row>
    <row r="347" spans="5:5" x14ac:dyDescent="0.35">
      <c r="E347" s="14"/>
    </row>
    <row r="348" spans="5:5" x14ac:dyDescent="0.35">
      <c r="E348" s="14"/>
    </row>
    <row r="349" spans="5:5" x14ac:dyDescent="0.35">
      <c r="E349" s="14"/>
    </row>
    <row r="350" spans="5:5" x14ac:dyDescent="0.35">
      <c r="E350" s="14"/>
    </row>
    <row r="351" spans="5:5" x14ac:dyDescent="0.35">
      <c r="E351" s="14"/>
    </row>
    <row r="352" spans="5:5" x14ac:dyDescent="0.35">
      <c r="E352" s="14"/>
    </row>
    <row r="353" spans="5:5" x14ac:dyDescent="0.35">
      <c r="E353" s="14"/>
    </row>
    <row r="354" spans="5:5" x14ac:dyDescent="0.35">
      <c r="E354" s="14"/>
    </row>
    <row r="355" spans="5:5" x14ac:dyDescent="0.35">
      <c r="E355" s="14"/>
    </row>
    <row r="356" spans="5:5" x14ac:dyDescent="0.35">
      <c r="E356" s="14"/>
    </row>
    <row r="357" spans="5:5" x14ac:dyDescent="0.35">
      <c r="E357" s="14"/>
    </row>
    <row r="358" spans="5:5" x14ac:dyDescent="0.35">
      <c r="E358" s="14"/>
    </row>
    <row r="359" spans="5:5" x14ac:dyDescent="0.35">
      <c r="E359" s="14"/>
    </row>
    <row r="360" spans="5:5" x14ac:dyDescent="0.35">
      <c r="E360" s="14"/>
    </row>
    <row r="361" spans="5:5" x14ac:dyDescent="0.35">
      <c r="E361" s="14"/>
    </row>
    <row r="362" spans="5:5" x14ac:dyDescent="0.35">
      <c r="E362" s="14"/>
    </row>
    <row r="363" spans="5:5" x14ac:dyDescent="0.35">
      <c r="E363" s="14"/>
    </row>
    <row r="364" spans="5:5" x14ac:dyDescent="0.35">
      <c r="E364" s="14"/>
    </row>
    <row r="365" spans="5:5" x14ac:dyDescent="0.35">
      <c r="E365" s="14"/>
    </row>
    <row r="366" spans="5:5" x14ac:dyDescent="0.35">
      <c r="E366" s="14"/>
    </row>
    <row r="367" spans="5:5" x14ac:dyDescent="0.35">
      <c r="E367" s="14"/>
    </row>
    <row r="368" spans="5:5" x14ac:dyDescent="0.35">
      <c r="E368" s="14"/>
    </row>
    <row r="369" spans="5:5" x14ac:dyDescent="0.35">
      <c r="E369" s="14"/>
    </row>
    <row r="370" spans="5:5" x14ac:dyDescent="0.35">
      <c r="E370" s="14"/>
    </row>
    <row r="371" spans="5:5" x14ac:dyDescent="0.35">
      <c r="E371" s="14"/>
    </row>
    <row r="372" spans="5:5" x14ac:dyDescent="0.35">
      <c r="E372" s="14"/>
    </row>
    <row r="373" spans="5:5" x14ac:dyDescent="0.35">
      <c r="E373" s="14"/>
    </row>
    <row r="374" spans="5:5" x14ac:dyDescent="0.35">
      <c r="E374" s="14"/>
    </row>
    <row r="375" spans="5:5" x14ac:dyDescent="0.35">
      <c r="E375" s="14"/>
    </row>
    <row r="376" spans="5:5" x14ac:dyDescent="0.35">
      <c r="E376" s="14"/>
    </row>
    <row r="377" spans="5:5" x14ac:dyDescent="0.35">
      <c r="E377" s="14"/>
    </row>
    <row r="378" spans="5:5" x14ac:dyDescent="0.35">
      <c r="E378" s="14"/>
    </row>
    <row r="379" spans="5:5" x14ac:dyDescent="0.35">
      <c r="E379" s="14"/>
    </row>
    <row r="380" spans="5:5" x14ac:dyDescent="0.35">
      <c r="E380" s="14"/>
    </row>
    <row r="381" spans="5:5" x14ac:dyDescent="0.35">
      <c r="E381" s="14"/>
    </row>
    <row r="382" spans="5:5" x14ac:dyDescent="0.35">
      <c r="E382" s="14"/>
    </row>
    <row r="383" spans="5:5" x14ac:dyDescent="0.35">
      <c r="E383" s="14"/>
    </row>
    <row r="384" spans="5:5" x14ac:dyDescent="0.35">
      <c r="E384" s="14"/>
    </row>
    <row r="385" spans="5:5" x14ac:dyDescent="0.35">
      <c r="E385" s="14"/>
    </row>
    <row r="386" spans="5:5" x14ac:dyDescent="0.35">
      <c r="E386" s="14"/>
    </row>
    <row r="387" spans="5:5" x14ac:dyDescent="0.35">
      <c r="E387" s="14"/>
    </row>
    <row r="388" spans="5:5" x14ac:dyDescent="0.35">
      <c r="E388" s="14"/>
    </row>
    <row r="389" spans="5:5" x14ac:dyDescent="0.35">
      <c r="E389" s="14"/>
    </row>
    <row r="390" spans="5:5" x14ac:dyDescent="0.35">
      <c r="E390" s="14"/>
    </row>
    <row r="391" spans="5:5" x14ac:dyDescent="0.35">
      <c r="E391" s="14"/>
    </row>
    <row r="392" spans="5:5" x14ac:dyDescent="0.35">
      <c r="E392" s="14"/>
    </row>
    <row r="393" spans="5:5" x14ac:dyDescent="0.35">
      <c r="E393" s="14"/>
    </row>
    <row r="394" spans="5:5" x14ac:dyDescent="0.35">
      <c r="E394" s="14"/>
    </row>
    <row r="395" spans="5:5" x14ac:dyDescent="0.35">
      <c r="E395" s="14"/>
    </row>
    <row r="396" spans="5:5" x14ac:dyDescent="0.35">
      <c r="E396" s="14"/>
    </row>
    <row r="397" spans="5:5" x14ac:dyDescent="0.35">
      <c r="E397" s="14"/>
    </row>
    <row r="398" spans="5:5" x14ac:dyDescent="0.35">
      <c r="E398" s="14"/>
    </row>
    <row r="399" spans="5:5" x14ac:dyDescent="0.35">
      <c r="E399" s="14"/>
    </row>
    <row r="400" spans="5:5" x14ac:dyDescent="0.35">
      <c r="E400" s="14"/>
    </row>
    <row r="401" spans="5:5" x14ac:dyDescent="0.35">
      <c r="E401" s="14"/>
    </row>
    <row r="402" spans="5:5" x14ac:dyDescent="0.35">
      <c r="E402" s="14"/>
    </row>
    <row r="403" spans="5:5" x14ac:dyDescent="0.35">
      <c r="E403" s="14"/>
    </row>
    <row r="404" spans="5:5" x14ac:dyDescent="0.35">
      <c r="E404" s="14"/>
    </row>
    <row r="405" spans="5:5" x14ac:dyDescent="0.35">
      <c r="E405" s="14"/>
    </row>
    <row r="406" spans="5:5" x14ac:dyDescent="0.35">
      <c r="E406" s="14"/>
    </row>
    <row r="407" spans="5:5" x14ac:dyDescent="0.35">
      <c r="E407" s="14"/>
    </row>
    <row r="408" spans="5:5" x14ac:dyDescent="0.35">
      <c r="E408" s="14"/>
    </row>
    <row r="409" spans="5:5" x14ac:dyDescent="0.35">
      <c r="E409" s="14"/>
    </row>
    <row r="410" spans="5:5" x14ac:dyDescent="0.35">
      <c r="E410" s="14"/>
    </row>
    <row r="411" spans="5:5" x14ac:dyDescent="0.35">
      <c r="E411" s="14"/>
    </row>
    <row r="412" spans="5:5" x14ac:dyDescent="0.35">
      <c r="E412" s="14"/>
    </row>
    <row r="413" spans="5:5" x14ac:dyDescent="0.35">
      <c r="E413" s="14"/>
    </row>
    <row r="414" spans="5:5" x14ac:dyDescent="0.35">
      <c r="E414" s="14"/>
    </row>
    <row r="415" spans="5:5" x14ac:dyDescent="0.35">
      <c r="E415" s="14"/>
    </row>
    <row r="416" spans="5:5" x14ac:dyDescent="0.35">
      <c r="E416" s="14"/>
    </row>
    <row r="417" spans="5:5" x14ac:dyDescent="0.35">
      <c r="E417" s="14"/>
    </row>
    <row r="418" spans="5:5" x14ac:dyDescent="0.35">
      <c r="E418" s="14"/>
    </row>
    <row r="419" spans="5:5" x14ac:dyDescent="0.35">
      <c r="E419" s="14"/>
    </row>
    <row r="420" spans="5:5" x14ac:dyDescent="0.35">
      <c r="E420" s="14"/>
    </row>
    <row r="421" spans="5:5" x14ac:dyDescent="0.35">
      <c r="E421" s="14"/>
    </row>
    <row r="422" spans="5:5" x14ac:dyDescent="0.35">
      <c r="E422" s="14"/>
    </row>
    <row r="423" spans="5:5" x14ac:dyDescent="0.35">
      <c r="E423" s="14"/>
    </row>
    <row r="424" spans="5:5" x14ac:dyDescent="0.35">
      <c r="E424" s="14"/>
    </row>
    <row r="425" spans="5:5" x14ac:dyDescent="0.35">
      <c r="E425" s="14"/>
    </row>
    <row r="426" spans="5:5" x14ac:dyDescent="0.35">
      <c r="E426" s="14"/>
    </row>
    <row r="427" spans="5:5" x14ac:dyDescent="0.35">
      <c r="E427" s="14"/>
    </row>
    <row r="428" spans="5:5" x14ac:dyDescent="0.35">
      <c r="E428" s="14"/>
    </row>
    <row r="429" spans="5:5" x14ac:dyDescent="0.35">
      <c r="E429" s="14"/>
    </row>
    <row r="430" spans="5:5" x14ac:dyDescent="0.35">
      <c r="E430" s="14"/>
    </row>
    <row r="431" spans="5:5" x14ac:dyDescent="0.35">
      <c r="E431" s="14"/>
    </row>
    <row r="432" spans="5:5" x14ac:dyDescent="0.35">
      <c r="E432" s="14"/>
    </row>
    <row r="433" spans="5:5" x14ac:dyDescent="0.35">
      <c r="E433" s="14"/>
    </row>
    <row r="434" spans="5:5" x14ac:dyDescent="0.35">
      <c r="E434" s="14"/>
    </row>
    <row r="435" spans="5:5" x14ac:dyDescent="0.35">
      <c r="E435" s="14"/>
    </row>
    <row r="436" spans="5:5" x14ac:dyDescent="0.35">
      <c r="E436" s="14"/>
    </row>
    <row r="437" spans="5:5" x14ac:dyDescent="0.35">
      <c r="E437" s="14"/>
    </row>
    <row r="438" spans="5:5" x14ac:dyDescent="0.35">
      <c r="E438" s="14"/>
    </row>
    <row r="439" spans="5:5" x14ac:dyDescent="0.35">
      <c r="E439" s="14"/>
    </row>
    <row r="440" spans="5:5" x14ac:dyDescent="0.35">
      <c r="E440" s="14"/>
    </row>
    <row r="441" spans="5:5" x14ac:dyDescent="0.35">
      <c r="E441" s="14"/>
    </row>
    <row r="442" spans="5:5" x14ac:dyDescent="0.35">
      <c r="E442" s="14"/>
    </row>
    <row r="443" spans="5:5" x14ac:dyDescent="0.35">
      <c r="E443" s="14"/>
    </row>
    <row r="444" spans="5:5" x14ac:dyDescent="0.35">
      <c r="E444" s="14"/>
    </row>
    <row r="445" spans="5:5" x14ac:dyDescent="0.35">
      <c r="E445" s="14"/>
    </row>
    <row r="446" spans="5:5" x14ac:dyDescent="0.35">
      <c r="E446" s="14"/>
    </row>
    <row r="447" spans="5:5" x14ac:dyDescent="0.35">
      <c r="E447" s="14"/>
    </row>
    <row r="448" spans="5:5" x14ac:dyDescent="0.35">
      <c r="E448" s="14"/>
    </row>
    <row r="449" spans="5:5" x14ac:dyDescent="0.35">
      <c r="E449" s="14"/>
    </row>
    <row r="450" spans="5:5" x14ac:dyDescent="0.35">
      <c r="E450" s="14"/>
    </row>
    <row r="451" spans="5:5" x14ac:dyDescent="0.35">
      <c r="E451" s="14"/>
    </row>
    <row r="452" spans="5:5" x14ac:dyDescent="0.35">
      <c r="E452" s="14"/>
    </row>
    <row r="453" spans="5:5" x14ac:dyDescent="0.35">
      <c r="E453" s="14"/>
    </row>
    <row r="454" spans="5:5" x14ac:dyDescent="0.35">
      <c r="E454" s="14"/>
    </row>
    <row r="455" spans="5:5" x14ac:dyDescent="0.35">
      <c r="E455" s="14"/>
    </row>
    <row r="456" spans="5:5" x14ac:dyDescent="0.35">
      <c r="E456" s="14"/>
    </row>
    <row r="457" spans="5:5" x14ac:dyDescent="0.35">
      <c r="E457" s="14"/>
    </row>
    <row r="458" spans="5:5" x14ac:dyDescent="0.35">
      <c r="E458" s="14"/>
    </row>
    <row r="459" spans="5:5" x14ac:dyDescent="0.35">
      <c r="E459" s="14"/>
    </row>
    <row r="460" spans="5:5" x14ac:dyDescent="0.35">
      <c r="E460" s="14"/>
    </row>
    <row r="461" spans="5:5" x14ac:dyDescent="0.35">
      <c r="E461" s="14"/>
    </row>
    <row r="462" spans="5:5" x14ac:dyDescent="0.35">
      <c r="E462" s="14"/>
    </row>
    <row r="463" spans="5:5" x14ac:dyDescent="0.35">
      <c r="E463" s="14"/>
    </row>
    <row r="464" spans="5:5" x14ac:dyDescent="0.35">
      <c r="E464" s="14"/>
    </row>
    <row r="465" spans="5:5" x14ac:dyDescent="0.35">
      <c r="E465" s="14"/>
    </row>
    <row r="466" spans="5:5" x14ac:dyDescent="0.35">
      <c r="E466" s="14"/>
    </row>
    <row r="467" spans="5:5" x14ac:dyDescent="0.35">
      <c r="E467" s="14"/>
    </row>
    <row r="468" spans="5:5" x14ac:dyDescent="0.35">
      <c r="E468" s="14"/>
    </row>
    <row r="469" spans="5:5" x14ac:dyDescent="0.35">
      <c r="E469" s="14"/>
    </row>
    <row r="470" spans="5:5" x14ac:dyDescent="0.35">
      <c r="E470" s="14"/>
    </row>
    <row r="471" spans="5:5" x14ac:dyDescent="0.35">
      <c r="E471" s="14"/>
    </row>
    <row r="472" spans="5:5" x14ac:dyDescent="0.35">
      <c r="E472" s="14"/>
    </row>
    <row r="473" spans="5:5" x14ac:dyDescent="0.35">
      <c r="E473" s="14"/>
    </row>
    <row r="474" spans="5:5" x14ac:dyDescent="0.35">
      <c r="E474" s="14"/>
    </row>
    <row r="475" spans="5:5" x14ac:dyDescent="0.35">
      <c r="E475" s="14"/>
    </row>
    <row r="476" spans="5:5" x14ac:dyDescent="0.35">
      <c r="E476" s="14"/>
    </row>
    <row r="477" spans="5:5" x14ac:dyDescent="0.35">
      <c r="E477" s="14"/>
    </row>
    <row r="478" spans="5:5" x14ac:dyDescent="0.35">
      <c r="E478" s="14"/>
    </row>
    <row r="479" spans="5:5" x14ac:dyDescent="0.35">
      <c r="E479" s="14"/>
    </row>
    <row r="480" spans="5:5" x14ac:dyDescent="0.35">
      <c r="E480" s="14"/>
    </row>
    <row r="481" spans="5:5" x14ac:dyDescent="0.35">
      <c r="E481" s="14"/>
    </row>
    <row r="482" spans="5:5" x14ac:dyDescent="0.35">
      <c r="E482" s="14"/>
    </row>
    <row r="483" spans="5:5" x14ac:dyDescent="0.35">
      <c r="E483" s="14"/>
    </row>
    <row r="484" spans="5:5" x14ac:dyDescent="0.35">
      <c r="E484" s="14"/>
    </row>
    <row r="485" spans="5:5" x14ac:dyDescent="0.35">
      <c r="E485" s="14"/>
    </row>
    <row r="486" spans="5:5" x14ac:dyDescent="0.35">
      <c r="E486" s="14"/>
    </row>
    <row r="487" spans="5:5" x14ac:dyDescent="0.35">
      <c r="E487" s="14"/>
    </row>
    <row r="488" spans="5:5" x14ac:dyDescent="0.35">
      <c r="E488" s="14"/>
    </row>
    <row r="489" spans="5:5" x14ac:dyDescent="0.35">
      <c r="E489" s="14"/>
    </row>
    <row r="490" spans="5:5" x14ac:dyDescent="0.35">
      <c r="E490" s="14"/>
    </row>
    <row r="491" spans="5:5" x14ac:dyDescent="0.35">
      <c r="E491" s="14"/>
    </row>
    <row r="492" spans="5:5" x14ac:dyDescent="0.35">
      <c r="E492" s="14"/>
    </row>
    <row r="493" spans="5:5" x14ac:dyDescent="0.35">
      <c r="E493" s="14"/>
    </row>
    <row r="494" spans="5:5" x14ac:dyDescent="0.35">
      <c r="E494" s="14"/>
    </row>
    <row r="495" spans="5:5" x14ac:dyDescent="0.35">
      <c r="E495" s="14"/>
    </row>
    <row r="496" spans="5:5" x14ac:dyDescent="0.35">
      <c r="E496" s="14"/>
    </row>
    <row r="497" spans="5:5" x14ac:dyDescent="0.35">
      <c r="E497" s="14"/>
    </row>
    <row r="498" spans="5:5" x14ac:dyDescent="0.35">
      <c r="E498" s="14"/>
    </row>
    <row r="499" spans="5:5" x14ac:dyDescent="0.35">
      <c r="E499" s="14"/>
    </row>
    <row r="500" spans="5:5" x14ac:dyDescent="0.35">
      <c r="E500" s="14"/>
    </row>
    <row r="501" spans="5:5" x14ac:dyDescent="0.35">
      <c r="E501" s="14"/>
    </row>
    <row r="502" spans="5:5" x14ac:dyDescent="0.35">
      <c r="E502" s="14"/>
    </row>
    <row r="503" spans="5:5" x14ac:dyDescent="0.35">
      <c r="E503" s="14"/>
    </row>
    <row r="504" spans="5:5" x14ac:dyDescent="0.35">
      <c r="E504" s="14"/>
    </row>
    <row r="505" spans="5:5" x14ac:dyDescent="0.35">
      <c r="E505" s="14"/>
    </row>
    <row r="506" spans="5:5" x14ac:dyDescent="0.35">
      <c r="E506" s="14"/>
    </row>
    <row r="507" spans="5:5" x14ac:dyDescent="0.35">
      <c r="E507" s="14"/>
    </row>
    <row r="508" spans="5:5" x14ac:dyDescent="0.35">
      <c r="E508" s="14"/>
    </row>
    <row r="509" spans="5:5" x14ac:dyDescent="0.35">
      <c r="E509" s="14"/>
    </row>
    <row r="510" spans="5:5" x14ac:dyDescent="0.35">
      <c r="E510" s="14"/>
    </row>
    <row r="511" spans="5:5" x14ac:dyDescent="0.35">
      <c r="E511" s="14"/>
    </row>
    <row r="512" spans="5:5" x14ac:dyDescent="0.35">
      <c r="E512" s="14"/>
    </row>
    <row r="513" spans="5:5" x14ac:dyDescent="0.35">
      <c r="E513" s="14"/>
    </row>
    <row r="514" spans="5:5" x14ac:dyDescent="0.35">
      <c r="E514" s="14"/>
    </row>
    <row r="515" spans="5:5" x14ac:dyDescent="0.35">
      <c r="E515" s="14"/>
    </row>
    <row r="516" spans="5:5" x14ac:dyDescent="0.35">
      <c r="E516" s="14"/>
    </row>
    <row r="517" spans="5:5" x14ac:dyDescent="0.35">
      <c r="E517" s="14"/>
    </row>
    <row r="518" spans="5:5" x14ac:dyDescent="0.35">
      <c r="E518" s="14"/>
    </row>
    <row r="519" spans="5:5" x14ac:dyDescent="0.35">
      <c r="E519" s="14"/>
    </row>
    <row r="520" spans="5:5" x14ac:dyDescent="0.35">
      <c r="E520" s="14"/>
    </row>
    <row r="521" spans="5:5" x14ac:dyDescent="0.35">
      <c r="E521" s="14"/>
    </row>
    <row r="522" spans="5:5" x14ac:dyDescent="0.35">
      <c r="E522" s="14"/>
    </row>
    <row r="523" spans="5:5" x14ac:dyDescent="0.35">
      <c r="E523" s="14"/>
    </row>
    <row r="524" spans="5:5" x14ac:dyDescent="0.35">
      <c r="E524" s="14"/>
    </row>
    <row r="525" spans="5:5" x14ac:dyDescent="0.35">
      <c r="E525" s="14"/>
    </row>
    <row r="526" spans="5:5" x14ac:dyDescent="0.35">
      <c r="E526" s="14"/>
    </row>
    <row r="527" spans="5:5" x14ac:dyDescent="0.35">
      <c r="E527" s="14"/>
    </row>
    <row r="528" spans="5:5" x14ac:dyDescent="0.35">
      <c r="E528" s="14"/>
    </row>
    <row r="529" spans="5:5" x14ac:dyDescent="0.35">
      <c r="E529" s="14"/>
    </row>
    <row r="530" spans="5:5" x14ac:dyDescent="0.35">
      <c r="E530" s="14"/>
    </row>
    <row r="531" spans="5:5" x14ac:dyDescent="0.35">
      <c r="E531" s="14"/>
    </row>
    <row r="532" spans="5:5" x14ac:dyDescent="0.35">
      <c r="E532" s="14"/>
    </row>
    <row r="533" spans="5:5" x14ac:dyDescent="0.35">
      <c r="E533" s="14"/>
    </row>
    <row r="534" spans="5:5" x14ac:dyDescent="0.35">
      <c r="E534" s="14"/>
    </row>
    <row r="535" spans="5:5" x14ac:dyDescent="0.35">
      <c r="E535" s="14"/>
    </row>
    <row r="536" spans="5:5" x14ac:dyDescent="0.35">
      <c r="E536" s="14"/>
    </row>
    <row r="537" spans="5:5" x14ac:dyDescent="0.35">
      <c r="E537" s="14"/>
    </row>
    <row r="538" spans="5:5" x14ac:dyDescent="0.35">
      <c r="E538" s="14"/>
    </row>
    <row r="539" spans="5:5" x14ac:dyDescent="0.35">
      <c r="E539" s="14"/>
    </row>
    <row r="540" spans="5:5" x14ac:dyDescent="0.35">
      <c r="E540" s="14"/>
    </row>
    <row r="541" spans="5:5" x14ac:dyDescent="0.35">
      <c r="E541" s="14"/>
    </row>
    <row r="542" spans="5:5" x14ac:dyDescent="0.35">
      <c r="E542" s="14"/>
    </row>
    <row r="543" spans="5:5" x14ac:dyDescent="0.35">
      <c r="E543" s="14"/>
    </row>
    <row r="544" spans="5:5" x14ac:dyDescent="0.35">
      <c r="E544" s="14"/>
    </row>
    <row r="545" spans="5:5" x14ac:dyDescent="0.35">
      <c r="E545" s="14"/>
    </row>
    <row r="546" spans="5:5" x14ac:dyDescent="0.35">
      <c r="E546" s="14"/>
    </row>
    <row r="547" spans="5:5" x14ac:dyDescent="0.35">
      <c r="E547" s="14"/>
    </row>
    <row r="548" spans="5:5" x14ac:dyDescent="0.35">
      <c r="E548" s="14"/>
    </row>
    <row r="549" spans="5:5" x14ac:dyDescent="0.35">
      <c r="E549" s="14"/>
    </row>
    <row r="550" spans="5:5" x14ac:dyDescent="0.35">
      <c r="E550" s="14"/>
    </row>
    <row r="551" spans="5:5" x14ac:dyDescent="0.35">
      <c r="E551" s="14"/>
    </row>
    <row r="552" spans="5:5" x14ac:dyDescent="0.35">
      <c r="E552" s="14"/>
    </row>
    <row r="553" spans="5:5" x14ac:dyDescent="0.35">
      <c r="E553" s="14"/>
    </row>
    <row r="554" spans="5:5" x14ac:dyDescent="0.35">
      <c r="E554" s="14"/>
    </row>
    <row r="555" spans="5:5" x14ac:dyDescent="0.35">
      <c r="E555" s="14"/>
    </row>
    <row r="556" spans="5:5" x14ac:dyDescent="0.35">
      <c r="E556" s="14"/>
    </row>
    <row r="557" spans="5:5" x14ac:dyDescent="0.35">
      <c r="E557" s="14"/>
    </row>
    <row r="558" spans="5:5" x14ac:dyDescent="0.35">
      <c r="E558" s="14"/>
    </row>
    <row r="559" spans="5:5" x14ac:dyDescent="0.35">
      <c r="E559" s="14"/>
    </row>
    <row r="560" spans="5:5" x14ac:dyDescent="0.35">
      <c r="E560" s="14"/>
    </row>
    <row r="561" spans="5:5" x14ac:dyDescent="0.35">
      <c r="E561" s="14"/>
    </row>
    <row r="562" spans="5:5" x14ac:dyDescent="0.35">
      <c r="E562" s="14"/>
    </row>
    <row r="563" spans="5:5" x14ac:dyDescent="0.35">
      <c r="E563" s="14"/>
    </row>
    <row r="564" spans="5:5" x14ac:dyDescent="0.35">
      <c r="E564" s="14"/>
    </row>
    <row r="565" spans="5:5" x14ac:dyDescent="0.35">
      <c r="E565" s="14"/>
    </row>
    <row r="566" spans="5:5" x14ac:dyDescent="0.35">
      <c r="E566" s="14"/>
    </row>
    <row r="567" spans="5:5" x14ac:dyDescent="0.35">
      <c r="E567" s="14"/>
    </row>
    <row r="568" spans="5:5" x14ac:dyDescent="0.35">
      <c r="E568" s="14"/>
    </row>
    <row r="569" spans="5:5" x14ac:dyDescent="0.35">
      <c r="E569" s="14"/>
    </row>
    <row r="570" spans="5:5" x14ac:dyDescent="0.35">
      <c r="E570" s="14"/>
    </row>
    <row r="571" spans="5:5" x14ac:dyDescent="0.35">
      <c r="E571" s="14"/>
    </row>
    <row r="572" spans="5:5" x14ac:dyDescent="0.35">
      <c r="E572" s="14"/>
    </row>
    <row r="573" spans="5:5" x14ac:dyDescent="0.35">
      <c r="E573" s="14"/>
    </row>
    <row r="574" spans="5:5" x14ac:dyDescent="0.35">
      <c r="E574" s="14"/>
    </row>
    <row r="575" spans="5:5" x14ac:dyDescent="0.35">
      <c r="E575" s="14"/>
    </row>
    <row r="576" spans="5:5" x14ac:dyDescent="0.35">
      <c r="E576" s="14"/>
    </row>
    <row r="577" spans="5:5" x14ac:dyDescent="0.35">
      <c r="E577" s="14"/>
    </row>
    <row r="578" spans="5:5" x14ac:dyDescent="0.35">
      <c r="E578" s="14"/>
    </row>
    <row r="579" spans="5:5" x14ac:dyDescent="0.35">
      <c r="E579" s="14"/>
    </row>
    <row r="580" spans="5:5" x14ac:dyDescent="0.35">
      <c r="E580" s="14"/>
    </row>
    <row r="581" spans="5:5" x14ac:dyDescent="0.35">
      <c r="E581" s="14"/>
    </row>
    <row r="582" spans="5:5" x14ac:dyDescent="0.35">
      <c r="E582" s="14"/>
    </row>
    <row r="583" spans="5:5" x14ac:dyDescent="0.35">
      <c r="E583" s="14"/>
    </row>
    <row r="584" spans="5:5" x14ac:dyDescent="0.35">
      <c r="E584" s="14"/>
    </row>
    <row r="585" spans="5:5" x14ac:dyDescent="0.35">
      <c r="E585" s="14"/>
    </row>
    <row r="586" spans="5:5" x14ac:dyDescent="0.35">
      <c r="E586" s="14"/>
    </row>
    <row r="587" spans="5:5" x14ac:dyDescent="0.35">
      <c r="E587" s="14"/>
    </row>
    <row r="588" spans="5:5" x14ac:dyDescent="0.35">
      <c r="E588" s="14"/>
    </row>
    <row r="589" spans="5:5" x14ac:dyDescent="0.35">
      <c r="E589" s="14"/>
    </row>
    <row r="590" spans="5:5" x14ac:dyDescent="0.35">
      <c r="E590" s="14"/>
    </row>
    <row r="591" spans="5:5" x14ac:dyDescent="0.35">
      <c r="E591" s="14"/>
    </row>
    <row r="592" spans="5:5" x14ac:dyDescent="0.35">
      <c r="E592" s="14"/>
    </row>
    <row r="593" spans="5:5" x14ac:dyDescent="0.35">
      <c r="E593" s="14"/>
    </row>
    <row r="594" spans="5:5" x14ac:dyDescent="0.35">
      <c r="E594" s="14"/>
    </row>
    <row r="595" spans="5:5" x14ac:dyDescent="0.35">
      <c r="E595" s="14"/>
    </row>
    <row r="596" spans="5:5" x14ac:dyDescent="0.35">
      <c r="E596" s="14"/>
    </row>
    <row r="597" spans="5:5" x14ac:dyDescent="0.35">
      <c r="E597" s="14"/>
    </row>
    <row r="598" spans="5:5" x14ac:dyDescent="0.35">
      <c r="E598" s="14"/>
    </row>
    <row r="599" spans="5:5" x14ac:dyDescent="0.35">
      <c r="E599" s="14"/>
    </row>
    <row r="600" spans="5:5" x14ac:dyDescent="0.35">
      <c r="E600" s="14"/>
    </row>
    <row r="601" spans="5:5" x14ac:dyDescent="0.35">
      <c r="E601" s="14"/>
    </row>
    <row r="602" spans="5:5" x14ac:dyDescent="0.35">
      <c r="E602" s="14"/>
    </row>
    <row r="603" spans="5:5" x14ac:dyDescent="0.35">
      <c r="E603" s="14"/>
    </row>
    <row r="604" spans="5:5" x14ac:dyDescent="0.35">
      <c r="E604" s="14"/>
    </row>
    <row r="605" spans="5:5" x14ac:dyDescent="0.35">
      <c r="E605" s="14"/>
    </row>
    <row r="606" spans="5:5" x14ac:dyDescent="0.35">
      <c r="E606" s="14"/>
    </row>
    <row r="607" spans="5:5" x14ac:dyDescent="0.35">
      <c r="E607" s="14"/>
    </row>
    <row r="608" spans="5:5" x14ac:dyDescent="0.35">
      <c r="E608" s="14"/>
    </row>
    <row r="609" spans="5:5" x14ac:dyDescent="0.35">
      <c r="E609" s="14"/>
    </row>
    <row r="610" spans="5:5" x14ac:dyDescent="0.35">
      <c r="E610" s="14"/>
    </row>
    <row r="611" spans="5:5" x14ac:dyDescent="0.35">
      <c r="E611" s="14"/>
    </row>
    <row r="612" spans="5:5" x14ac:dyDescent="0.35">
      <c r="E612" s="14"/>
    </row>
    <row r="613" spans="5:5" x14ac:dyDescent="0.35">
      <c r="E613" s="14"/>
    </row>
    <row r="614" spans="5:5" x14ac:dyDescent="0.35">
      <c r="E614" s="14"/>
    </row>
    <row r="615" spans="5:5" x14ac:dyDescent="0.35">
      <c r="E615" s="14"/>
    </row>
    <row r="616" spans="5:5" x14ac:dyDescent="0.35">
      <c r="E616" s="14"/>
    </row>
    <row r="617" spans="5:5" x14ac:dyDescent="0.35">
      <c r="E617" s="14"/>
    </row>
    <row r="618" spans="5:5" x14ac:dyDescent="0.35">
      <c r="E618" s="14"/>
    </row>
    <row r="619" spans="5:5" x14ac:dyDescent="0.35">
      <c r="E619" s="14"/>
    </row>
    <row r="620" spans="5:5" x14ac:dyDescent="0.35">
      <c r="E620" s="14"/>
    </row>
    <row r="621" spans="5:5" x14ac:dyDescent="0.35">
      <c r="E621" s="14"/>
    </row>
    <row r="622" spans="5:5" x14ac:dyDescent="0.35">
      <c r="E622" s="14"/>
    </row>
    <row r="623" spans="5:5" x14ac:dyDescent="0.35">
      <c r="E623" s="14"/>
    </row>
    <row r="624" spans="5:5" x14ac:dyDescent="0.35">
      <c r="E624" s="14"/>
    </row>
    <row r="625" spans="5:5" x14ac:dyDescent="0.35">
      <c r="E625" s="14"/>
    </row>
    <row r="626" spans="5:5" x14ac:dyDescent="0.35">
      <c r="E626" s="14"/>
    </row>
    <row r="627" spans="5:5" x14ac:dyDescent="0.35">
      <c r="E627" s="14"/>
    </row>
    <row r="628" spans="5:5" x14ac:dyDescent="0.35">
      <c r="E628" s="14"/>
    </row>
    <row r="629" spans="5:5" x14ac:dyDescent="0.35">
      <c r="E629" s="14"/>
    </row>
    <row r="630" spans="5:5" x14ac:dyDescent="0.35">
      <c r="E630" s="14"/>
    </row>
    <row r="631" spans="5:5" x14ac:dyDescent="0.35">
      <c r="E631" s="14"/>
    </row>
    <row r="632" spans="5:5" x14ac:dyDescent="0.35">
      <c r="E632" s="14"/>
    </row>
    <row r="633" spans="5:5" x14ac:dyDescent="0.35">
      <c r="E633" s="14"/>
    </row>
    <row r="634" spans="5:5" x14ac:dyDescent="0.35">
      <c r="E634" s="14"/>
    </row>
    <row r="635" spans="5:5" x14ac:dyDescent="0.35">
      <c r="E635" s="14"/>
    </row>
    <row r="636" spans="5:5" x14ac:dyDescent="0.35">
      <c r="E636" s="14"/>
    </row>
    <row r="637" spans="5:5" x14ac:dyDescent="0.35">
      <c r="E637" s="14"/>
    </row>
    <row r="638" spans="5:5" x14ac:dyDescent="0.35">
      <c r="E638" s="14"/>
    </row>
    <row r="639" spans="5:5" x14ac:dyDescent="0.35">
      <c r="E639" s="14"/>
    </row>
    <row r="640" spans="5:5" x14ac:dyDescent="0.35">
      <c r="E640" s="14"/>
    </row>
    <row r="641" spans="5:5" x14ac:dyDescent="0.35">
      <c r="E641" s="14"/>
    </row>
    <row r="642" spans="5:5" x14ac:dyDescent="0.35">
      <c r="E642" s="14"/>
    </row>
    <row r="643" spans="5:5" x14ac:dyDescent="0.35">
      <c r="E643" s="14"/>
    </row>
    <row r="644" spans="5:5" x14ac:dyDescent="0.35">
      <c r="E644" s="14"/>
    </row>
    <row r="645" spans="5:5" x14ac:dyDescent="0.35">
      <c r="E645" s="14"/>
    </row>
    <row r="646" spans="5:5" x14ac:dyDescent="0.35">
      <c r="E646" s="14"/>
    </row>
    <row r="647" spans="5:5" x14ac:dyDescent="0.35">
      <c r="E647" s="14"/>
    </row>
    <row r="648" spans="5:5" x14ac:dyDescent="0.35">
      <c r="E648" s="14"/>
    </row>
    <row r="649" spans="5:5" x14ac:dyDescent="0.35">
      <c r="E649" s="14"/>
    </row>
    <row r="650" spans="5:5" x14ac:dyDescent="0.35">
      <c r="E650" s="14"/>
    </row>
    <row r="651" spans="5:5" x14ac:dyDescent="0.35">
      <c r="E651" s="14"/>
    </row>
    <row r="652" spans="5:5" x14ac:dyDescent="0.35">
      <c r="E652" s="14"/>
    </row>
    <row r="653" spans="5:5" x14ac:dyDescent="0.35">
      <c r="E653" s="14"/>
    </row>
    <row r="654" spans="5:5" x14ac:dyDescent="0.35">
      <c r="E654" s="14"/>
    </row>
    <row r="655" spans="5:5" x14ac:dyDescent="0.35">
      <c r="E655" s="14"/>
    </row>
    <row r="656" spans="5:5" x14ac:dyDescent="0.35">
      <c r="E656" s="14"/>
    </row>
    <row r="657" spans="5:5" x14ac:dyDescent="0.35">
      <c r="E657" s="14"/>
    </row>
    <row r="658" spans="5:5" x14ac:dyDescent="0.35">
      <c r="E658" s="14"/>
    </row>
    <row r="659" spans="5:5" x14ac:dyDescent="0.35">
      <c r="E659" s="14"/>
    </row>
    <row r="660" spans="5:5" x14ac:dyDescent="0.35">
      <c r="E660" s="14"/>
    </row>
    <row r="661" spans="5:5" x14ac:dyDescent="0.35">
      <c r="E661" s="14"/>
    </row>
    <row r="662" spans="5:5" x14ac:dyDescent="0.35">
      <c r="E662" s="14"/>
    </row>
    <row r="663" spans="5:5" x14ac:dyDescent="0.35">
      <c r="E663" s="14"/>
    </row>
    <row r="664" spans="5:5" x14ac:dyDescent="0.35">
      <c r="E664" s="14"/>
    </row>
    <row r="665" spans="5:5" x14ac:dyDescent="0.35">
      <c r="E665" s="14"/>
    </row>
    <row r="666" spans="5:5" x14ac:dyDescent="0.35">
      <c r="E666" s="14"/>
    </row>
    <row r="667" spans="5:5" x14ac:dyDescent="0.35">
      <c r="E667" s="14"/>
    </row>
    <row r="668" spans="5:5" x14ac:dyDescent="0.35">
      <c r="E668" s="14"/>
    </row>
    <row r="669" spans="5:5" x14ac:dyDescent="0.35">
      <c r="E669" s="14"/>
    </row>
    <row r="670" spans="5:5" x14ac:dyDescent="0.35">
      <c r="E670" s="14"/>
    </row>
    <row r="671" spans="5:5" x14ac:dyDescent="0.35">
      <c r="E671" s="14"/>
    </row>
    <row r="672" spans="5:5" x14ac:dyDescent="0.35">
      <c r="E672" s="14"/>
    </row>
    <row r="673" spans="5:5" x14ac:dyDescent="0.35">
      <c r="E673" s="14"/>
    </row>
    <row r="674" spans="5:5" x14ac:dyDescent="0.35">
      <c r="E674" s="14"/>
    </row>
    <row r="675" spans="5:5" x14ac:dyDescent="0.35">
      <c r="E675" s="14"/>
    </row>
    <row r="676" spans="5:5" x14ac:dyDescent="0.35">
      <c r="E676" s="14"/>
    </row>
    <row r="677" spans="5:5" x14ac:dyDescent="0.35">
      <c r="E677" s="14"/>
    </row>
    <row r="678" spans="5:5" x14ac:dyDescent="0.35">
      <c r="E678" s="14"/>
    </row>
    <row r="679" spans="5:5" x14ac:dyDescent="0.35">
      <c r="E679" s="14"/>
    </row>
    <row r="680" spans="5:5" x14ac:dyDescent="0.35">
      <c r="E680" s="14"/>
    </row>
    <row r="681" spans="5:5" x14ac:dyDescent="0.35">
      <c r="E681" s="14"/>
    </row>
    <row r="682" spans="5:5" x14ac:dyDescent="0.35">
      <c r="E682" s="14"/>
    </row>
    <row r="683" spans="5:5" x14ac:dyDescent="0.35">
      <c r="E683" s="14"/>
    </row>
    <row r="684" spans="5:5" x14ac:dyDescent="0.35">
      <c r="E684" s="14"/>
    </row>
    <row r="685" spans="5:5" x14ac:dyDescent="0.35">
      <c r="E685" s="14"/>
    </row>
    <row r="686" spans="5:5" x14ac:dyDescent="0.35">
      <c r="E686" s="14"/>
    </row>
    <row r="687" spans="5:5" x14ac:dyDescent="0.35">
      <c r="E687" s="14"/>
    </row>
    <row r="688" spans="5:5" x14ac:dyDescent="0.35">
      <c r="E688" s="14"/>
    </row>
    <row r="689" spans="5:5" x14ac:dyDescent="0.35">
      <c r="E689" s="14"/>
    </row>
    <row r="690" spans="5:5" x14ac:dyDescent="0.35">
      <c r="E690" s="14"/>
    </row>
    <row r="691" spans="5:5" x14ac:dyDescent="0.35">
      <c r="E691" s="14"/>
    </row>
    <row r="692" spans="5:5" x14ac:dyDescent="0.35">
      <c r="E692" s="14"/>
    </row>
    <row r="693" spans="5:5" x14ac:dyDescent="0.35">
      <c r="E693" s="14"/>
    </row>
    <row r="694" spans="5:5" x14ac:dyDescent="0.35">
      <c r="E694" s="14"/>
    </row>
    <row r="695" spans="5:5" x14ac:dyDescent="0.35">
      <c r="E695" s="14"/>
    </row>
    <row r="696" spans="5:5" x14ac:dyDescent="0.35">
      <c r="E696" s="14"/>
    </row>
    <row r="697" spans="5:5" x14ac:dyDescent="0.35">
      <c r="E697" s="14"/>
    </row>
    <row r="698" spans="5:5" x14ac:dyDescent="0.35">
      <c r="E698" s="14"/>
    </row>
    <row r="699" spans="5:5" x14ac:dyDescent="0.35">
      <c r="E699" s="14"/>
    </row>
    <row r="700" spans="5:5" x14ac:dyDescent="0.35">
      <c r="E700" s="14"/>
    </row>
    <row r="701" spans="5:5" x14ac:dyDescent="0.35">
      <c r="E701" s="14"/>
    </row>
    <row r="702" spans="5:5" x14ac:dyDescent="0.35">
      <c r="E702" s="14"/>
    </row>
    <row r="703" spans="5:5" x14ac:dyDescent="0.35">
      <c r="E703" s="14"/>
    </row>
    <row r="704" spans="5:5" x14ac:dyDescent="0.35">
      <c r="E704" s="14"/>
    </row>
    <row r="705" spans="5:5" x14ac:dyDescent="0.35">
      <c r="E705" s="14"/>
    </row>
    <row r="706" spans="5:5" x14ac:dyDescent="0.35">
      <c r="E706" s="14"/>
    </row>
    <row r="707" spans="5:5" x14ac:dyDescent="0.35">
      <c r="E707" s="14"/>
    </row>
    <row r="708" spans="5:5" x14ac:dyDescent="0.35">
      <c r="E708" s="14"/>
    </row>
    <row r="709" spans="5:5" x14ac:dyDescent="0.35">
      <c r="E709" s="14"/>
    </row>
    <row r="710" spans="5:5" x14ac:dyDescent="0.35">
      <c r="E710" s="14"/>
    </row>
    <row r="711" spans="5:5" x14ac:dyDescent="0.35">
      <c r="E711" s="14"/>
    </row>
    <row r="712" spans="5:5" x14ac:dyDescent="0.35">
      <c r="E712" s="14"/>
    </row>
    <row r="713" spans="5:5" x14ac:dyDescent="0.35">
      <c r="E713" s="14"/>
    </row>
    <row r="714" spans="5:5" x14ac:dyDescent="0.35">
      <c r="E714" s="14"/>
    </row>
    <row r="715" spans="5:5" x14ac:dyDescent="0.35">
      <c r="E715" s="14"/>
    </row>
    <row r="716" spans="5:5" x14ac:dyDescent="0.35">
      <c r="E716" s="14"/>
    </row>
    <row r="717" spans="5:5" x14ac:dyDescent="0.35">
      <c r="E717" s="14"/>
    </row>
    <row r="718" spans="5:5" x14ac:dyDescent="0.35">
      <c r="E718" s="14"/>
    </row>
    <row r="719" spans="5:5" x14ac:dyDescent="0.35">
      <c r="E719" s="14"/>
    </row>
    <row r="720" spans="5:5" x14ac:dyDescent="0.35">
      <c r="E720" s="14"/>
    </row>
    <row r="721" spans="5:5" x14ac:dyDescent="0.35">
      <c r="E721" s="14"/>
    </row>
    <row r="722" spans="5:5" x14ac:dyDescent="0.35">
      <c r="E722" s="14"/>
    </row>
    <row r="723" spans="5:5" x14ac:dyDescent="0.35">
      <c r="E723" s="14"/>
    </row>
    <row r="724" spans="5:5" x14ac:dyDescent="0.35">
      <c r="E724" s="14"/>
    </row>
    <row r="725" spans="5:5" x14ac:dyDescent="0.35">
      <c r="E725" s="14"/>
    </row>
    <row r="726" spans="5:5" x14ac:dyDescent="0.35">
      <c r="E726" s="14"/>
    </row>
    <row r="727" spans="5:5" x14ac:dyDescent="0.35">
      <c r="E727" s="14"/>
    </row>
    <row r="728" spans="5:5" x14ac:dyDescent="0.35">
      <c r="E728" s="14"/>
    </row>
    <row r="729" spans="5:5" x14ac:dyDescent="0.35">
      <c r="E729" s="14"/>
    </row>
    <row r="730" spans="5:5" x14ac:dyDescent="0.35">
      <c r="E730" s="14"/>
    </row>
    <row r="731" spans="5:5" x14ac:dyDescent="0.35">
      <c r="E731" s="14"/>
    </row>
    <row r="732" spans="5:5" x14ac:dyDescent="0.35">
      <c r="E732" s="14"/>
    </row>
    <row r="733" spans="5:5" x14ac:dyDescent="0.35">
      <c r="E733" s="14"/>
    </row>
    <row r="734" spans="5:5" x14ac:dyDescent="0.35">
      <c r="E734" s="14"/>
    </row>
    <row r="735" spans="5:5" x14ac:dyDescent="0.35">
      <c r="E735" s="14"/>
    </row>
    <row r="736" spans="5:5" x14ac:dyDescent="0.35">
      <c r="E736" s="14"/>
    </row>
    <row r="737" spans="5:5" x14ac:dyDescent="0.35">
      <c r="E737" s="14"/>
    </row>
    <row r="738" spans="5:5" x14ac:dyDescent="0.35">
      <c r="E738" s="14"/>
    </row>
    <row r="739" spans="5:5" x14ac:dyDescent="0.35">
      <c r="E739" s="14"/>
    </row>
    <row r="740" spans="5:5" x14ac:dyDescent="0.35">
      <c r="E740" s="14"/>
    </row>
    <row r="741" spans="5:5" x14ac:dyDescent="0.35">
      <c r="E741" s="14"/>
    </row>
    <row r="742" spans="5:5" x14ac:dyDescent="0.35">
      <c r="E742" s="14"/>
    </row>
    <row r="743" spans="5:5" x14ac:dyDescent="0.35">
      <c r="E743" s="14"/>
    </row>
    <row r="744" spans="5:5" x14ac:dyDescent="0.35">
      <c r="E744" s="14"/>
    </row>
    <row r="745" spans="5:5" x14ac:dyDescent="0.35">
      <c r="E745" s="14"/>
    </row>
    <row r="746" spans="5:5" x14ac:dyDescent="0.35">
      <c r="E746" s="14"/>
    </row>
    <row r="747" spans="5:5" x14ac:dyDescent="0.35">
      <c r="E747" s="14"/>
    </row>
    <row r="748" spans="5:5" x14ac:dyDescent="0.35">
      <c r="E748" s="14"/>
    </row>
    <row r="749" spans="5:5" x14ac:dyDescent="0.35">
      <c r="E749" s="14"/>
    </row>
    <row r="750" spans="5:5" x14ac:dyDescent="0.35">
      <c r="E750" s="14"/>
    </row>
    <row r="751" spans="5:5" x14ac:dyDescent="0.35">
      <c r="E751" s="14"/>
    </row>
    <row r="752" spans="5:5" x14ac:dyDescent="0.35">
      <c r="E752" s="14"/>
    </row>
    <row r="753" spans="5:5" x14ac:dyDescent="0.35">
      <c r="E753" s="14"/>
    </row>
    <row r="754" spans="5:5" x14ac:dyDescent="0.35">
      <c r="E754" s="14"/>
    </row>
    <row r="755" spans="5:5" x14ac:dyDescent="0.35">
      <c r="E755" s="14"/>
    </row>
    <row r="756" spans="5:5" x14ac:dyDescent="0.35">
      <c r="E756" s="14"/>
    </row>
    <row r="757" spans="5:5" x14ac:dyDescent="0.35">
      <c r="E757" s="14"/>
    </row>
    <row r="758" spans="5:5" x14ac:dyDescent="0.35">
      <c r="E758" s="14"/>
    </row>
    <row r="759" spans="5:5" x14ac:dyDescent="0.35">
      <c r="E759" s="14"/>
    </row>
    <row r="760" spans="5:5" x14ac:dyDescent="0.35">
      <c r="E760" s="14"/>
    </row>
    <row r="761" spans="5:5" x14ac:dyDescent="0.35">
      <c r="E761" s="14"/>
    </row>
    <row r="762" spans="5:5" x14ac:dyDescent="0.35">
      <c r="E762" s="14"/>
    </row>
    <row r="763" spans="5:5" x14ac:dyDescent="0.35">
      <c r="E763" s="14"/>
    </row>
    <row r="764" spans="5:5" x14ac:dyDescent="0.35">
      <c r="E764" s="14"/>
    </row>
    <row r="765" spans="5:5" x14ac:dyDescent="0.35">
      <c r="E765" s="14"/>
    </row>
    <row r="766" spans="5:5" x14ac:dyDescent="0.35">
      <c r="E766" s="14"/>
    </row>
    <row r="767" spans="5:5" x14ac:dyDescent="0.35">
      <c r="E767" s="14"/>
    </row>
    <row r="768" spans="5:5" x14ac:dyDescent="0.35">
      <c r="E768" s="14"/>
    </row>
    <row r="769" spans="5:5" x14ac:dyDescent="0.35">
      <c r="E769" s="14"/>
    </row>
    <row r="770" spans="5:5" x14ac:dyDescent="0.35">
      <c r="E770" s="14"/>
    </row>
    <row r="771" spans="5:5" x14ac:dyDescent="0.35">
      <c r="E771" s="14"/>
    </row>
    <row r="772" spans="5:5" x14ac:dyDescent="0.35">
      <c r="E772" s="14"/>
    </row>
    <row r="773" spans="5:5" x14ac:dyDescent="0.35">
      <c r="E773" s="14"/>
    </row>
    <row r="774" spans="5:5" x14ac:dyDescent="0.35">
      <c r="E774" s="14"/>
    </row>
    <row r="775" spans="5:5" x14ac:dyDescent="0.35">
      <c r="E775" s="14"/>
    </row>
    <row r="776" spans="5:5" x14ac:dyDescent="0.35">
      <c r="E776" s="14"/>
    </row>
    <row r="777" spans="5:5" x14ac:dyDescent="0.35">
      <c r="E777" s="14"/>
    </row>
    <row r="778" spans="5:5" x14ac:dyDescent="0.35">
      <c r="E778" s="14"/>
    </row>
    <row r="779" spans="5:5" x14ac:dyDescent="0.35">
      <c r="E779" s="14"/>
    </row>
    <row r="780" spans="5:5" x14ac:dyDescent="0.35">
      <c r="E780" s="14"/>
    </row>
    <row r="781" spans="5:5" x14ac:dyDescent="0.35">
      <c r="E781" s="14"/>
    </row>
    <row r="782" spans="5:5" x14ac:dyDescent="0.35">
      <c r="E782" s="14"/>
    </row>
    <row r="783" spans="5:5" x14ac:dyDescent="0.35">
      <c r="E783" s="14"/>
    </row>
    <row r="784" spans="5:5" x14ac:dyDescent="0.35">
      <c r="E784" s="14"/>
    </row>
    <row r="785" spans="5:5" x14ac:dyDescent="0.35">
      <c r="E785" s="14"/>
    </row>
    <row r="786" spans="5:5" x14ac:dyDescent="0.35">
      <c r="E786" s="14"/>
    </row>
    <row r="787" spans="5:5" x14ac:dyDescent="0.35">
      <c r="E787" s="14"/>
    </row>
    <row r="788" spans="5:5" x14ac:dyDescent="0.35">
      <c r="E788" s="14"/>
    </row>
    <row r="789" spans="5:5" x14ac:dyDescent="0.35">
      <c r="E789" s="14"/>
    </row>
    <row r="790" spans="5:5" x14ac:dyDescent="0.35">
      <c r="E790" s="14"/>
    </row>
    <row r="791" spans="5:5" x14ac:dyDescent="0.35">
      <c r="E791" s="14"/>
    </row>
    <row r="792" spans="5:5" x14ac:dyDescent="0.35">
      <c r="E792" s="14"/>
    </row>
    <row r="793" spans="5:5" x14ac:dyDescent="0.35">
      <c r="E793" s="14"/>
    </row>
    <row r="794" spans="5:5" x14ac:dyDescent="0.35">
      <c r="E794" s="14"/>
    </row>
    <row r="795" spans="5:5" x14ac:dyDescent="0.35">
      <c r="E795" s="14"/>
    </row>
    <row r="796" spans="5:5" x14ac:dyDescent="0.35">
      <c r="E796" s="14"/>
    </row>
    <row r="797" spans="5:5" x14ac:dyDescent="0.35">
      <c r="E797" s="14"/>
    </row>
    <row r="798" spans="5:5" x14ac:dyDescent="0.35">
      <c r="E798" s="14"/>
    </row>
    <row r="799" spans="5:5" x14ac:dyDescent="0.35">
      <c r="E799" s="14"/>
    </row>
    <row r="800" spans="5:5" x14ac:dyDescent="0.35">
      <c r="E800" s="14"/>
    </row>
    <row r="801" spans="5:5" x14ac:dyDescent="0.35">
      <c r="E801" s="14"/>
    </row>
    <row r="802" spans="5:5" x14ac:dyDescent="0.35">
      <c r="E802" s="14"/>
    </row>
    <row r="803" spans="5:5" x14ac:dyDescent="0.35">
      <c r="E803" s="14"/>
    </row>
    <row r="804" spans="5:5" x14ac:dyDescent="0.35">
      <c r="E804" s="14"/>
    </row>
    <row r="805" spans="5:5" x14ac:dyDescent="0.35">
      <c r="E805" s="14"/>
    </row>
    <row r="806" spans="5:5" x14ac:dyDescent="0.35">
      <c r="E806" s="14"/>
    </row>
    <row r="807" spans="5:5" x14ac:dyDescent="0.35">
      <c r="E807" s="14"/>
    </row>
    <row r="808" spans="5:5" x14ac:dyDescent="0.35">
      <c r="E808" s="14"/>
    </row>
    <row r="809" spans="5:5" x14ac:dyDescent="0.35">
      <c r="E809" s="14"/>
    </row>
    <row r="810" spans="5:5" x14ac:dyDescent="0.35">
      <c r="E810" s="14"/>
    </row>
    <row r="811" spans="5:5" x14ac:dyDescent="0.35">
      <c r="E811" s="14"/>
    </row>
    <row r="812" spans="5:5" x14ac:dyDescent="0.35">
      <c r="E812" s="14"/>
    </row>
    <row r="813" spans="5:5" x14ac:dyDescent="0.35">
      <c r="E813" s="14"/>
    </row>
    <row r="814" spans="5:5" x14ac:dyDescent="0.35">
      <c r="E814" s="14"/>
    </row>
    <row r="815" spans="5:5" x14ac:dyDescent="0.35">
      <c r="E815" s="14"/>
    </row>
    <row r="816" spans="5:5" x14ac:dyDescent="0.35">
      <c r="E816" s="14"/>
    </row>
    <row r="817" spans="5:5" x14ac:dyDescent="0.35">
      <c r="E817" s="14"/>
    </row>
    <row r="818" spans="5:5" x14ac:dyDescent="0.35">
      <c r="E818" s="14"/>
    </row>
    <row r="819" spans="5:5" x14ac:dyDescent="0.35">
      <c r="E819" s="14"/>
    </row>
    <row r="820" spans="5:5" x14ac:dyDescent="0.35">
      <c r="E820" s="14"/>
    </row>
    <row r="821" spans="5:5" x14ac:dyDescent="0.35">
      <c r="E821" s="14"/>
    </row>
    <row r="822" spans="5:5" x14ac:dyDescent="0.35">
      <c r="E822" s="14"/>
    </row>
    <row r="823" spans="5:5" x14ac:dyDescent="0.35">
      <c r="E823" s="14"/>
    </row>
    <row r="824" spans="5:5" x14ac:dyDescent="0.35">
      <c r="E824" s="14"/>
    </row>
    <row r="825" spans="5:5" x14ac:dyDescent="0.35">
      <c r="E825" s="14"/>
    </row>
    <row r="826" spans="5:5" x14ac:dyDescent="0.35">
      <c r="E826" s="14"/>
    </row>
    <row r="827" spans="5:5" x14ac:dyDescent="0.35">
      <c r="E827" s="14"/>
    </row>
    <row r="828" spans="5:5" x14ac:dyDescent="0.35">
      <c r="E828" s="14"/>
    </row>
    <row r="829" spans="5:5" x14ac:dyDescent="0.35">
      <c r="E829" s="14"/>
    </row>
    <row r="830" spans="5:5" x14ac:dyDescent="0.35">
      <c r="E830" s="14"/>
    </row>
    <row r="831" spans="5:5" x14ac:dyDescent="0.35">
      <c r="E831" s="14"/>
    </row>
    <row r="832" spans="5:5" x14ac:dyDescent="0.35">
      <c r="E832" s="14"/>
    </row>
    <row r="833" spans="5:5" x14ac:dyDescent="0.35">
      <c r="E833" s="14"/>
    </row>
    <row r="834" spans="5:5" x14ac:dyDescent="0.35">
      <c r="E834" s="14"/>
    </row>
    <row r="835" spans="5:5" x14ac:dyDescent="0.35">
      <c r="E835" s="14"/>
    </row>
    <row r="836" spans="5:5" x14ac:dyDescent="0.35">
      <c r="E836" s="14"/>
    </row>
    <row r="837" spans="5:5" x14ac:dyDescent="0.35">
      <c r="E837" s="14"/>
    </row>
    <row r="838" spans="5:5" x14ac:dyDescent="0.35">
      <c r="E838" s="14"/>
    </row>
    <row r="839" spans="5:5" x14ac:dyDescent="0.35">
      <c r="E839" s="14"/>
    </row>
    <row r="840" spans="5:5" x14ac:dyDescent="0.35">
      <c r="E840" s="14"/>
    </row>
    <row r="841" spans="5:5" x14ac:dyDescent="0.35">
      <c r="E841" s="14"/>
    </row>
    <row r="842" spans="5:5" x14ac:dyDescent="0.35">
      <c r="E842" s="14"/>
    </row>
    <row r="843" spans="5:5" x14ac:dyDescent="0.35">
      <c r="E843" s="14"/>
    </row>
    <row r="844" spans="5:5" x14ac:dyDescent="0.35">
      <c r="E844" s="14"/>
    </row>
    <row r="845" spans="5:5" x14ac:dyDescent="0.35">
      <c r="E845" s="14"/>
    </row>
    <row r="846" spans="5:5" x14ac:dyDescent="0.35">
      <c r="E846" s="14"/>
    </row>
    <row r="847" spans="5:5" x14ac:dyDescent="0.35">
      <c r="E847" s="14"/>
    </row>
    <row r="848" spans="5:5" x14ac:dyDescent="0.35">
      <c r="E848" s="14"/>
    </row>
    <row r="849" spans="5:5" x14ac:dyDescent="0.35">
      <c r="E849" s="14"/>
    </row>
    <row r="850" spans="5:5" x14ac:dyDescent="0.35">
      <c r="E850" s="14"/>
    </row>
    <row r="851" spans="5:5" x14ac:dyDescent="0.35">
      <c r="E851" s="14"/>
    </row>
    <row r="852" spans="5:5" x14ac:dyDescent="0.35">
      <c r="E852" s="14"/>
    </row>
    <row r="853" spans="5:5" x14ac:dyDescent="0.35">
      <c r="E853" s="14"/>
    </row>
    <row r="854" spans="5:5" x14ac:dyDescent="0.35">
      <c r="E854" s="14"/>
    </row>
    <row r="855" spans="5:5" x14ac:dyDescent="0.35">
      <c r="E855" s="14"/>
    </row>
    <row r="856" spans="5:5" x14ac:dyDescent="0.35">
      <c r="E856" s="14"/>
    </row>
    <row r="857" spans="5:5" x14ac:dyDescent="0.35">
      <c r="E857" s="14"/>
    </row>
    <row r="858" spans="5:5" x14ac:dyDescent="0.35">
      <c r="E858" s="14"/>
    </row>
    <row r="859" spans="5:5" x14ac:dyDescent="0.35">
      <c r="E859" s="14"/>
    </row>
    <row r="860" spans="5:5" x14ac:dyDescent="0.35">
      <c r="E860" s="14"/>
    </row>
    <row r="861" spans="5:5" x14ac:dyDescent="0.35">
      <c r="E861" s="14"/>
    </row>
    <row r="862" spans="5:5" x14ac:dyDescent="0.35">
      <c r="E862" s="14"/>
    </row>
    <row r="863" spans="5:5" x14ac:dyDescent="0.35">
      <c r="E863" s="14"/>
    </row>
    <row r="864" spans="5:5" x14ac:dyDescent="0.35">
      <c r="E864" s="14"/>
    </row>
    <row r="865" spans="5:5" x14ac:dyDescent="0.35">
      <c r="E865" s="14"/>
    </row>
    <row r="866" spans="5:5" x14ac:dyDescent="0.35">
      <c r="E866" s="14"/>
    </row>
    <row r="867" spans="5:5" x14ac:dyDescent="0.35">
      <c r="E867" s="14"/>
    </row>
    <row r="868" spans="5:5" x14ac:dyDescent="0.35">
      <c r="E868" s="14"/>
    </row>
    <row r="869" spans="5:5" x14ac:dyDescent="0.35">
      <c r="E869" s="14"/>
    </row>
    <row r="870" spans="5:5" x14ac:dyDescent="0.35">
      <c r="E870" s="14"/>
    </row>
    <row r="871" spans="5:5" x14ac:dyDescent="0.35">
      <c r="E871" s="14"/>
    </row>
    <row r="872" spans="5:5" x14ac:dyDescent="0.35">
      <c r="E872" s="14"/>
    </row>
    <row r="873" spans="5:5" x14ac:dyDescent="0.35">
      <c r="E873" s="14"/>
    </row>
    <row r="874" spans="5:5" x14ac:dyDescent="0.35">
      <c r="E874" s="14"/>
    </row>
    <row r="875" spans="5:5" x14ac:dyDescent="0.35">
      <c r="E875" s="14"/>
    </row>
    <row r="876" spans="5:5" x14ac:dyDescent="0.35">
      <c r="E876" s="14"/>
    </row>
    <row r="877" spans="5:5" x14ac:dyDescent="0.35">
      <c r="E877" s="14"/>
    </row>
    <row r="878" spans="5:5" x14ac:dyDescent="0.35">
      <c r="E878" s="14"/>
    </row>
    <row r="879" spans="5:5" x14ac:dyDescent="0.35">
      <c r="E879" s="14"/>
    </row>
    <row r="880" spans="5:5" x14ac:dyDescent="0.35">
      <c r="E880" s="14"/>
    </row>
    <row r="881" spans="5:5" x14ac:dyDescent="0.35">
      <c r="E881" s="14"/>
    </row>
    <row r="882" spans="5:5" x14ac:dyDescent="0.35">
      <c r="E882" s="14"/>
    </row>
    <row r="883" spans="5:5" x14ac:dyDescent="0.35">
      <c r="E883" s="14"/>
    </row>
    <row r="884" spans="5:5" x14ac:dyDescent="0.35">
      <c r="E884" s="14"/>
    </row>
    <row r="885" spans="5:5" x14ac:dyDescent="0.35">
      <c r="E885" s="14"/>
    </row>
    <row r="886" spans="5:5" x14ac:dyDescent="0.35">
      <c r="E886" s="14"/>
    </row>
    <row r="887" spans="5:5" x14ac:dyDescent="0.35">
      <c r="E887" s="14"/>
    </row>
    <row r="888" spans="5:5" x14ac:dyDescent="0.35">
      <c r="E888" s="14"/>
    </row>
    <row r="889" spans="5:5" x14ac:dyDescent="0.35">
      <c r="E889" s="14"/>
    </row>
    <row r="890" spans="5:5" x14ac:dyDescent="0.35">
      <c r="E890" s="14"/>
    </row>
    <row r="891" spans="5:5" x14ac:dyDescent="0.35">
      <c r="E891" s="14"/>
    </row>
    <row r="892" spans="5:5" x14ac:dyDescent="0.35">
      <c r="E892" s="14"/>
    </row>
    <row r="893" spans="5:5" x14ac:dyDescent="0.35">
      <c r="E893" s="14"/>
    </row>
    <row r="894" spans="5:5" x14ac:dyDescent="0.35">
      <c r="E894" s="14"/>
    </row>
    <row r="895" spans="5:5" x14ac:dyDescent="0.35">
      <c r="E895" s="14"/>
    </row>
    <row r="896" spans="5:5" x14ac:dyDescent="0.35">
      <c r="E896" s="14"/>
    </row>
    <row r="897" spans="5:5" x14ac:dyDescent="0.35">
      <c r="E897" s="14"/>
    </row>
    <row r="898" spans="5:5" x14ac:dyDescent="0.35">
      <c r="E898" s="14"/>
    </row>
    <row r="899" spans="5:5" x14ac:dyDescent="0.35">
      <c r="E899" s="14"/>
    </row>
    <row r="900" spans="5:5" x14ac:dyDescent="0.35">
      <c r="E900" s="14"/>
    </row>
    <row r="901" spans="5:5" x14ac:dyDescent="0.35">
      <c r="E901" s="14"/>
    </row>
    <row r="902" spans="5:5" x14ac:dyDescent="0.35">
      <c r="E902" s="14"/>
    </row>
    <row r="903" spans="5:5" x14ac:dyDescent="0.35">
      <c r="E903" s="14"/>
    </row>
    <row r="904" spans="5:5" x14ac:dyDescent="0.35">
      <c r="E904" s="14"/>
    </row>
    <row r="905" spans="5:5" x14ac:dyDescent="0.35">
      <c r="E905" s="14"/>
    </row>
    <row r="906" spans="5:5" x14ac:dyDescent="0.35">
      <c r="E906" s="14"/>
    </row>
    <row r="907" spans="5:5" x14ac:dyDescent="0.35">
      <c r="E907" s="14"/>
    </row>
    <row r="908" spans="5:5" x14ac:dyDescent="0.35">
      <c r="E908" s="14"/>
    </row>
    <row r="909" spans="5:5" x14ac:dyDescent="0.35">
      <c r="E909" s="14"/>
    </row>
    <row r="910" spans="5:5" x14ac:dyDescent="0.35">
      <c r="E910" s="14"/>
    </row>
    <row r="911" spans="5:5" x14ac:dyDescent="0.35">
      <c r="E911" s="14"/>
    </row>
    <row r="912" spans="5:5" x14ac:dyDescent="0.35">
      <c r="E912" s="14"/>
    </row>
    <row r="913" spans="5:5" x14ac:dyDescent="0.35">
      <c r="E913" s="14"/>
    </row>
    <row r="914" spans="5:5" x14ac:dyDescent="0.35">
      <c r="E914" s="14"/>
    </row>
    <row r="915" spans="5:5" x14ac:dyDescent="0.35">
      <c r="E915" s="14"/>
    </row>
    <row r="916" spans="5:5" x14ac:dyDescent="0.35">
      <c r="E916" s="14"/>
    </row>
    <row r="917" spans="5:5" x14ac:dyDescent="0.35">
      <c r="E917" s="14"/>
    </row>
    <row r="918" spans="5:5" x14ac:dyDescent="0.35">
      <c r="E918" s="14"/>
    </row>
    <row r="919" spans="5:5" x14ac:dyDescent="0.35">
      <c r="E919" s="14"/>
    </row>
    <row r="920" spans="5:5" x14ac:dyDescent="0.35">
      <c r="E920" s="14"/>
    </row>
    <row r="921" spans="5:5" x14ac:dyDescent="0.35">
      <c r="E921" s="14"/>
    </row>
    <row r="922" spans="5:5" x14ac:dyDescent="0.35">
      <c r="E922" s="14"/>
    </row>
    <row r="923" spans="5:5" x14ac:dyDescent="0.35">
      <c r="E923" s="14"/>
    </row>
    <row r="924" spans="5:5" x14ac:dyDescent="0.35">
      <c r="E924" s="14"/>
    </row>
    <row r="925" spans="5:5" x14ac:dyDescent="0.35">
      <c r="E925" s="14"/>
    </row>
    <row r="926" spans="5:5" x14ac:dyDescent="0.35">
      <c r="E926" s="14"/>
    </row>
    <row r="927" spans="5:5" x14ac:dyDescent="0.35">
      <c r="E927" s="14"/>
    </row>
    <row r="928" spans="5:5" x14ac:dyDescent="0.35">
      <c r="E928" s="14"/>
    </row>
    <row r="929" spans="5:5" x14ac:dyDescent="0.35">
      <c r="E929" s="14"/>
    </row>
    <row r="930" spans="5:5" x14ac:dyDescent="0.35">
      <c r="E930" s="14"/>
    </row>
    <row r="931" spans="5:5" x14ac:dyDescent="0.35">
      <c r="E931" s="14"/>
    </row>
    <row r="932" spans="5:5" x14ac:dyDescent="0.35">
      <c r="E932" s="14"/>
    </row>
    <row r="933" spans="5:5" x14ac:dyDescent="0.35">
      <c r="E933" s="14"/>
    </row>
    <row r="934" spans="5:5" x14ac:dyDescent="0.35">
      <c r="E934" s="14"/>
    </row>
    <row r="935" spans="5:5" x14ac:dyDescent="0.35">
      <c r="E935" s="14"/>
    </row>
    <row r="936" spans="5:5" x14ac:dyDescent="0.35">
      <c r="E936" s="14"/>
    </row>
    <row r="937" spans="5:5" x14ac:dyDescent="0.35">
      <c r="E937" s="14"/>
    </row>
    <row r="938" spans="5:5" x14ac:dyDescent="0.35">
      <c r="E938" s="14"/>
    </row>
    <row r="939" spans="5:5" x14ac:dyDescent="0.35">
      <c r="E939" s="14"/>
    </row>
    <row r="940" spans="5:5" x14ac:dyDescent="0.35">
      <c r="E940" s="14"/>
    </row>
    <row r="941" spans="5:5" x14ac:dyDescent="0.35">
      <c r="E941" s="14"/>
    </row>
    <row r="942" spans="5:5" x14ac:dyDescent="0.35">
      <c r="E942" s="14"/>
    </row>
    <row r="943" spans="5:5" x14ac:dyDescent="0.35">
      <c r="E943" s="14"/>
    </row>
    <row r="944" spans="5:5" x14ac:dyDescent="0.35">
      <c r="E944" s="14"/>
    </row>
    <row r="945" spans="5:5" x14ac:dyDescent="0.35">
      <c r="E945" s="14"/>
    </row>
    <row r="946" spans="5:5" x14ac:dyDescent="0.35">
      <c r="E946" s="14"/>
    </row>
    <row r="947" spans="5:5" x14ac:dyDescent="0.35">
      <c r="E947" s="14"/>
    </row>
    <row r="948" spans="5:5" x14ac:dyDescent="0.35">
      <c r="E948" s="14"/>
    </row>
    <row r="949" spans="5:5" x14ac:dyDescent="0.35">
      <c r="E949" s="14"/>
    </row>
    <row r="950" spans="5:5" x14ac:dyDescent="0.35">
      <c r="E950" s="14"/>
    </row>
    <row r="951" spans="5:5" x14ac:dyDescent="0.35">
      <c r="E951" s="14"/>
    </row>
    <row r="952" spans="5:5" x14ac:dyDescent="0.35">
      <c r="E952" s="14"/>
    </row>
    <row r="953" spans="5:5" x14ac:dyDescent="0.35">
      <c r="E953" s="14"/>
    </row>
    <row r="954" spans="5:5" x14ac:dyDescent="0.35">
      <c r="E954" s="14"/>
    </row>
    <row r="955" spans="5:5" x14ac:dyDescent="0.35">
      <c r="E955" s="14"/>
    </row>
    <row r="956" spans="5:5" x14ac:dyDescent="0.35">
      <c r="E956" s="14"/>
    </row>
    <row r="957" spans="5:5" x14ac:dyDescent="0.35">
      <c r="E957" s="14"/>
    </row>
    <row r="958" spans="5:5" x14ac:dyDescent="0.35">
      <c r="E958" s="14"/>
    </row>
    <row r="959" spans="5:5" x14ac:dyDescent="0.35">
      <c r="E959" s="14"/>
    </row>
    <row r="960" spans="5:5" x14ac:dyDescent="0.35">
      <c r="E960" s="14"/>
    </row>
    <row r="961" spans="5:5" x14ac:dyDescent="0.35">
      <c r="E961" s="14"/>
    </row>
    <row r="962" spans="5:5" x14ac:dyDescent="0.35">
      <c r="E962" s="14"/>
    </row>
    <row r="963" spans="5:5" x14ac:dyDescent="0.35">
      <c r="E963" s="14"/>
    </row>
    <row r="964" spans="5:5" x14ac:dyDescent="0.35">
      <c r="E964" s="14"/>
    </row>
    <row r="965" spans="5:5" x14ac:dyDescent="0.35">
      <c r="E965" s="14"/>
    </row>
    <row r="966" spans="5:5" x14ac:dyDescent="0.35">
      <c r="E966" s="14"/>
    </row>
    <row r="967" spans="5:5" x14ac:dyDescent="0.35">
      <c r="E967" s="14"/>
    </row>
    <row r="968" spans="5:5" x14ac:dyDescent="0.35">
      <c r="E968" s="14"/>
    </row>
    <row r="969" spans="5:5" x14ac:dyDescent="0.35">
      <c r="E969" s="14"/>
    </row>
    <row r="970" spans="5:5" x14ac:dyDescent="0.35">
      <c r="E970" s="14"/>
    </row>
    <row r="971" spans="5:5" x14ac:dyDescent="0.35">
      <c r="E971" s="14"/>
    </row>
    <row r="972" spans="5:5" x14ac:dyDescent="0.35">
      <c r="E972" s="14"/>
    </row>
    <row r="973" spans="5:5" x14ac:dyDescent="0.35">
      <c r="E973" s="14"/>
    </row>
    <row r="974" spans="5:5" x14ac:dyDescent="0.35">
      <c r="E974" s="14"/>
    </row>
    <row r="975" spans="5:5" x14ac:dyDescent="0.35">
      <c r="E975" s="14"/>
    </row>
    <row r="976" spans="5:5" x14ac:dyDescent="0.35">
      <c r="E976" s="14"/>
    </row>
    <row r="977" spans="5:5" x14ac:dyDescent="0.35">
      <c r="E977" s="14"/>
    </row>
    <row r="978" spans="5:5" x14ac:dyDescent="0.35">
      <c r="E978" s="14"/>
    </row>
    <row r="979" spans="5:5" x14ac:dyDescent="0.35">
      <c r="E979" s="14"/>
    </row>
    <row r="980" spans="5:5" x14ac:dyDescent="0.35">
      <c r="E980" s="14"/>
    </row>
    <row r="981" spans="5:5" x14ac:dyDescent="0.35">
      <c r="E981" s="14"/>
    </row>
    <row r="982" spans="5:5" x14ac:dyDescent="0.35">
      <c r="E982" s="14"/>
    </row>
    <row r="983" spans="5:5" x14ac:dyDescent="0.35">
      <c r="E983" s="14"/>
    </row>
    <row r="984" spans="5:5" x14ac:dyDescent="0.35">
      <c r="E984" s="14"/>
    </row>
    <row r="985" spans="5:5" x14ac:dyDescent="0.35">
      <c r="E985" s="14"/>
    </row>
    <row r="986" spans="5:5" x14ac:dyDescent="0.35">
      <c r="E986" s="14"/>
    </row>
    <row r="987" spans="5:5" x14ac:dyDescent="0.35">
      <c r="E987" s="14"/>
    </row>
    <row r="988" spans="5:5" x14ac:dyDescent="0.35">
      <c r="E988" s="14"/>
    </row>
    <row r="989" spans="5:5" x14ac:dyDescent="0.35">
      <c r="E989" s="14"/>
    </row>
    <row r="990" spans="5:5" x14ac:dyDescent="0.35">
      <c r="E990" s="14"/>
    </row>
    <row r="991" spans="5:5" x14ac:dyDescent="0.35">
      <c r="E991" s="14"/>
    </row>
    <row r="992" spans="5:5" x14ac:dyDescent="0.35">
      <c r="E992" s="14"/>
    </row>
    <row r="993" spans="5:8" x14ac:dyDescent="0.35">
      <c r="E993" s="14"/>
    </row>
    <row r="994" spans="5:8" x14ac:dyDescent="0.35">
      <c r="E994" s="14"/>
    </row>
    <row r="995" spans="5:8" x14ac:dyDescent="0.35">
      <c r="E995" s="14"/>
    </row>
    <row r="996" spans="5:8" x14ac:dyDescent="0.35">
      <c r="E996" s="14"/>
    </row>
    <row r="997" spans="5:8" x14ac:dyDescent="0.35">
      <c r="E997" s="14"/>
    </row>
    <row r="998" spans="5:8" x14ac:dyDescent="0.35">
      <c r="E998" s="14"/>
    </row>
    <row r="999" spans="5:8" x14ac:dyDescent="0.35">
      <c r="E999" s="7"/>
      <c r="F999" s="8"/>
      <c r="G999" s="8"/>
      <c r="H999" s="2"/>
    </row>
    <row r="1000" spans="5:8" x14ac:dyDescent="0.35">
      <c r="H1000" s="2"/>
    </row>
    <row r="1001" spans="5:8" x14ac:dyDescent="0.35">
      <c r="H1001" s="2"/>
    </row>
    <row r="1002" spans="5:8" x14ac:dyDescent="0.35">
      <c r="H1002" s="2"/>
    </row>
    <row r="1003" spans="5:8" x14ac:dyDescent="0.35">
      <c r="H1003" s="2"/>
    </row>
    <row r="1004" spans="5:8" x14ac:dyDescent="0.35">
      <c r="H1004" s="2"/>
    </row>
  </sheetData>
  <mergeCells count="1">
    <mergeCell ref="C1:H1"/>
  </mergeCells>
  <conditionalFormatting sqref="I3:J4">
    <cfRule type="colorScale" priority="1">
      <colorScale>
        <cfvo type="min"/>
        <cfvo type="percentile" val="50"/>
        <cfvo type="max"/>
        <color rgb="FFF8696B"/>
        <color rgb="FFFFEB84"/>
        <color rgb="FF63BE7B"/>
      </colorScale>
    </cfRule>
  </conditionalFormatting>
  <conditionalFormatting sqref="I47:J998 I45:J45 I5:J43">
    <cfRule type="colorScale" priority="2">
      <colorScale>
        <cfvo type="min"/>
        <cfvo type="percentile" val="50"/>
        <cfvo type="max"/>
        <color rgb="FFF8696B"/>
        <color rgb="FFFFEB84"/>
        <color rgb="FF63BE7B"/>
      </colorScale>
    </cfRule>
  </conditionalFormatting>
  <pageMargins left="0.7" right="0.7" top="0.75" bottom="0.75" header="0.3" footer="0.3"/>
  <pageSetup paperSize="8" scale="62" orientation="landscape" r:id="rId1"/>
  <headerFooter>
    <oddHeader>&amp;C&amp;"Calibri"&amp;12&amp;K000000 OFFICIAL&amp;1#_x000D_</oddHeader>
  </headerFooter>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53269121-6FE3-4FC4-A427-C93A7A438468}">
          <x14:formula1>
            <xm:f>Lists!$D$2:$D$7</xm:f>
          </x14:formula1>
          <xm:sqref>J46 D2:D998</xm:sqref>
        </x14:dataValidation>
        <x14:dataValidation type="list" allowBlank="1" showInputMessage="1" showErrorMessage="1" xr:uid="{B6357CF3-05DB-4959-9C21-1F0537E58663}">
          <x14:formula1>
            <xm:f>Lists!$A$2:$A$20</xm:f>
          </x14:formula1>
          <xm:sqref>A38:A44 A46:A998 A2:A36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D6C66-6BC3-4E01-BB02-9C45127F4681}">
  <sheetPr>
    <pageSetUpPr fitToPage="1"/>
  </sheetPr>
  <dimension ref="A1:M999"/>
  <sheetViews>
    <sheetView showGridLines="0" zoomScale="70" zoomScaleNormal="70" workbookViewId="0">
      <selection activeCell="E3" sqref="E3"/>
    </sheetView>
  </sheetViews>
  <sheetFormatPr defaultColWidth="9.1796875" defaultRowHeight="14.5" x14ac:dyDescent="0.35"/>
  <cols>
    <col min="1" max="1" width="27.81640625" bestFit="1" customWidth="1"/>
    <col min="2" max="2" width="73.81640625" bestFit="1" customWidth="1"/>
    <col min="3" max="3" width="18.81640625" hidden="1" customWidth="1"/>
    <col min="4" max="4" width="21.54296875" customWidth="1"/>
    <col min="5" max="5" width="43.54296875" style="13" customWidth="1"/>
    <col min="6" max="6" width="12" hidden="1" customWidth="1"/>
    <col min="7" max="7" width="12.54296875" hidden="1" customWidth="1"/>
    <col min="8" max="8" width="32.81640625" customWidth="1"/>
    <col min="9" max="9" width="64.54296875" customWidth="1"/>
    <col min="10" max="10" width="44" hidden="1" customWidth="1"/>
    <col min="11" max="11" width="92" bestFit="1" customWidth="1"/>
    <col min="12" max="13" width="59.54296875" customWidth="1"/>
  </cols>
  <sheetData>
    <row r="1" spans="1:13" ht="103" customHeight="1" x14ac:dyDescent="0.35">
      <c r="C1" s="57" t="s">
        <v>538</v>
      </c>
      <c r="D1" s="57"/>
      <c r="E1" s="57"/>
      <c r="F1" s="57"/>
      <c r="G1" s="57"/>
      <c r="H1" s="57"/>
      <c r="I1" s="25" t="s">
        <v>213</v>
      </c>
      <c r="K1" s="18" t="s">
        <v>0</v>
      </c>
    </row>
    <row r="2" spans="1:13" s="5" customFormat="1" ht="32.15" customHeight="1" x14ac:dyDescent="0.35">
      <c r="A2" s="6" t="s">
        <v>1</v>
      </c>
      <c r="B2" s="6" t="s">
        <v>2</v>
      </c>
      <c r="C2" s="6" t="s">
        <v>3</v>
      </c>
      <c r="D2" s="6" t="s">
        <v>4</v>
      </c>
      <c r="E2" s="6" t="s">
        <v>5</v>
      </c>
      <c r="F2" s="6" t="s">
        <v>6</v>
      </c>
      <c r="G2" s="6" t="s">
        <v>7</v>
      </c>
      <c r="H2" s="6" t="s">
        <v>8</v>
      </c>
      <c r="I2" s="6" t="s">
        <v>10</v>
      </c>
      <c r="J2" s="6" t="s">
        <v>12</v>
      </c>
      <c r="K2" s="12" t="s">
        <v>13</v>
      </c>
      <c r="L2" s="6" t="s">
        <v>14</v>
      </c>
      <c r="M2" s="44" t="s">
        <v>514</v>
      </c>
    </row>
    <row r="3" spans="1:13" ht="15" customHeight="1" x14ac:dyDescent="0.35">
      <c r="A3" t="s">
        <v>314</v>
      </c>
      <c r="B3" t="s">
        <v>483</v>
      </c>
      <c r="E3" s="54"/>
      <c r="F3" s="7"/>
      <c r="G3" s="7"/>
      <c r="H3" s="2">
        <f>DATE(2024,12,1)</f>
        <v>45627</v>
      </c>
      <c r="M3" s="55" t="s">
        <v>513</v>
      </c>
    </row>
    <row r="4" spans="1:13" ht="15" customHeight="1" x14ac:dyDescent="0.35">
      <c r="A4" t="s">
        <v>314</v>
      </c>
      <c r="B4" t="s">
        <v>484</v>
      </c>
      <c r="E4" s="19"/>
      <c r="F4" s="7"/>
      <c r="G4" s="7"/>
      <c r="H4" s="2">
        <v>45292</v>
      </c>
      <c r="M4" s="56" t="s">
        <v>513</v>
      </c>
    </row>
    <row r="5" spans="1:13" ht="15" customHeight="1" x14ac:dyDescent="0.35">
      <c r="A5" t="s">
        <v>314</v>
      </c>
      <c r="B5" t="s">
        <v>485</v>
      </c>
      <c r="E5" s="12"/>
      <c r="F5" s="9"/>
      <c r="G5" s="7"/>
      <c r="H5" s="2">
        <f>DATE(2023,1,1)</f>
        <v>44927</v>
      </c>
      <c r="M5" s="53" t="s">
        <v>513</v>
      </c>
    </row>
    <row r="6" spans="1:13" ht="15" customHeight="1" x14ac:dyDescent="0.35">
      <c r="A6" t="s">
        <v>314</v>
      </c>
      <c r="B6" t="s">
        <v>486</v>
      </c>
      <c r="E6" s="12"/>
      <c r="F6" s="9"/>
      <c r="G6" s="7"/>
      <c r="H6" s="2">
        <f>DATE(2023,1,1)</f>
        <v>44927</v>
      </c>
      <c r="M6" s="52" t="s">
        <v>513</v>
      </c>
    </row>
    <row r="7" spans="1:13" ht="15" customHeight="1" x14ac:dyDescent="0.35">
      <c r="A7" t="s">
        <v>314</v>
      </c>
      <c r="B7" t="s">
        <v>487</v>
      </c>
      <c r="E7" s="19"/>
      <c r="F7" s="7"/>
      <c r="G7" s="7"/>
      <c r="H7" s="2">
        <v>44562</v>
      </c>
      <c r="M7" s="53" t="s">
        <v>513</v>
      </c>
    </row>
    <row r="8" spans="1:13" ht="15" customHeight="1" x14ac:dyDescent="0.35">
      <c r="A8" t="s">
        <v>314</v>
      </c>
      <c r="B8" t="s">
        <v>488</v>
      </c>
      <c r="E8" s="14"/>
      <c r="F8" s="9"/>
      <c r="G8" s="7"/>
      <c r="H8" s="2">
        <v>44562</v>
      </c>
      <c r="M8" s="52" t="s">
        <v>513</v>
      </c>
    </row>
    <row r="9" spans="1:13" ht="15" customHeight="1" x14ac:dyDescent="0.35">
      <c r="A9" t="s">
        <v>314</v>
      </c>
      <c r="B9" t="s">
        <v>489</v>
      </c>
      <c r="E9" s="19"/>
      <c r="F9" s="7"/>
      <c r="G9" s="7"/>
      <c r="H9" s="2">
        <v>44197</v>
      </c>
      <c r="M9" s="53" t="s">
        <v>513</v>
      </c>
    </row>
    <row r="10" spans="1:13" ht="15" customHeight="1" x14ac:dyDescent="0.35">
      <c r="A10" t="s">
        <v>314</v>
      </c>
      <c r="B10" t="s">
        <v>490</v>
      </c>
      <c r="E10" s="19"/>
      <c r="F10" s="9"/>
      <c r="G10" s="7"/>
      <c r="H10" s="2">
        <v>44197</v>
      </c>
      <c r="M10" s="52" t="s">
        <v>513</v>
      </c>
    </row>
    <row r="11" spans="1:13" ht="15" customHeight="1" x14ac:dyDescent="0.35">
      <c r="A11" t="s">
        <v>314</v>
      </c>
      <c r="B11" t="s">
        <v>409</v>
      </c>
      <c r="C11" t="s">
        <v>456</v>
      </c>
      <c r="E11" s="19"/>
      <c r="H11" s="2">
        <v>43831</v>
      </c>
      <c r="M11" s="53" t="s">
        <v>513</v>
      </c>
    </row>
    <row r="12" spans="1:13" ht="15" customHeight="1" x14ac:dyDescent="0.35">
      <c r="A12" t="s">
        <v>314</v>
      </c>
      <c r="B12" t="s">
        <v>410</v>
      </c>
      <c r="C12" t="s">
        <v>456</v>
      </c>
      <c r="E12" s="19"/>
      <c r="F12" s="7"/>
      <c r="G12" s="7"/>
      <c r="H12" s="2">
        <v>43831</v>
      </c>
      <c r="M12" s="52" t="s">
        <v>513</v>
      </c>
    </row>
    <row r="13" spans="1:13" ht="15" customHeight="1" x14ac:dyDescent="0.35">
      <c r="A13" t="s">
        <v>314</v>
      </c>
      <c r="B13" t="s">
        <v>491</v>
      </c>
      <c r="E13" s="14"/>
      <c r="F13" s="7"/>
      <c r="G13" s="7"/>
      <c r="H13" s="2">
        <v>43831</v>
      </c>
      <c r="M13" s="53" t="s">
        <v>513</v>
      </c>
    </row>
    <row r="14" spans="1:13" ht="15" customHeight="1" x14ac:dyDescent="0.35">
      <c r="A14" t="s">
        <v>314</v>
      </c>
      <c r="B14" t="s">
        <v>351</v>
      </c>
      <c r="E14" s="19"/>
      <c r="F14" s="7"/>
      <c r="G14" s="7"/>
      <c r="H14" s="2">
        <v>43466</v>
      </c>
      <c r="M14" s="52" t="s">
        <v>513</v>
      </c>
    </row>
    <row r="15" spans="1:13" ht="15" customHeight="1" x14ac:dyDescent="0.35">
      <c r="A15" t="s">
        <v>314</v>
      </c>
      <c r="B15" t="s">
        <v>411</v>
      </c>
      <c r="E15" s="19"/>
      <c r="H15" s="2">
        <f>DATE(2019,1,1)</f>
        <v>43466</v>
      </c>
      <c r="I15">
        <v>3</v>
      </c>
      <c r="K15" t="s">
        <v>415</v>
      </c>
      <c r="L15">
        <v>20</v>
      </c>
      <c r="M15" s="53" t="s">
        <v>513</v>
      </c>
    </row>
    <row r="16" spans="1:13" ht="15" customHeight="1" x14ac:dyDescent="0.35">
      <c r="A16" t="s">
        <v>314</v>
      </c>
      <c r="B16" t="s">
        <v>412</v>
      </c>
      <c r="E16" s="19"/>
      <c r="H16" s="2">
        <f>DATE(2019,1,1)</f>
        <v>43466</v>
      </c>
      <c r="I16">
        <v>3</v>
      </c>
      <c r="K16" t="s">
        <v>416</v>
      </c>
      <c r="L16">
        <v>20</v>
      </c>
      <c r="M16" s="52" t="s">
        <v>513</v>
      </c>
    </row>
    <row r="17" spans="1:13" ht="15" customHeight="1" x14ac:dyDescent="0.35">
      <c r="A17" t="s">
        <v>314</v>
      </c>
      <c r="B17" t="s">
        <v>413</v>
      </c>
      <c r="E17" s="19"/>
      <c r="F17" s="9"/>
      <c r="G17" s="7"/>
      <c r="H17" s="2">
        <f>DATE(2019,1,1)</f>
        <v>43466</v>
      </c>
      <c r="I17">
        <v>3</v>
      </c>
      <c r="K17" t="s">
        <v>417</v>
      </c>
      <c r="L17">
        <v>20</v>
      </c>
      <c r="M17" s="53" t="s">
        <v>513</v>
      </c>
    </row>
    <row r="18" spans="1:13" ht="15" customHeight="1" x14ac:dyDescent="0.35">
      <c r="A18" t="s">
        <v>314</v>
      </c>
      <c r="B18" t="s">
        <v>414</v>
      </c>
      <c r="E18" s="19"/>
      <c r="F18" s="7"/>
      <c r="G18" s="7"/>
      <c r="H18" s="2">
        <f>DATE(2019,1,1)</f>
        <v>43466</v>
      </c>
      <c r="I18">
        <v>3</v>
      </c>
      <c r="K18" t="s">
        <v>418</v>
      </c>
      <c r="L18">
        <v>20</v>
      </c>
      <c r="M18" s="52" t="s">
        <v>513</v>
      </c>
    </row>
    <row r="19" spans="1:13" ht="15" customHeight="1" x14ac:dyDescent="0.35">
      <c r="A19" t="s">
        <v>314</v>
      </c>
      <c r="B19" t="s">
        <v>492</v>
      </c>
      <c r="E19" s="19"/>
      <c r="F19" s="7"/>
      <c r="G19" s="7"/>
      <c r="H19" s="2">
        <v>43101</v>
      </c>
      <c r="M19" s="53" t="s">
        <v>513</v>
      </c>
    </row>
    <row r="20" spans="1:13" ht="15" customHeight="1" x14ac:dyDescent="0.35">
      <c r="A20" t="s">
        <v>314</v>
      </c>
      <c r="B20" t="s">
        <v>493</v>
      </c>
      <c r="E20" s="19"/>
      <c r="H20" s="2">
        <v>42736</v>
      </c>
      <c r="M20" s="52" t="s">
        <v>513</v>
      </c>
    </row>
    <row r="21" spans="1:13" ht="15" customHeight="1" x14ac:dyDescent="0.35">
      <c r="A21" t="s">
        <v>314</v>
      </c>
      <c r="B21" t="s">
        <v>407</v>
      </c>
      <c r="C21" t="s">
        <v>456</v>
      </c>
      <c r="E21" s="19" t="s">
        <v>353</v>
      </c>
      <c r="H21" s="2">
        <v>42736</v>
      </c>
      <c r="M21" s="53" t="s">
        <v>513</v>
      </c>
    </row>
    <row r="22" spans="1:13" ht="15" customHeight="1" x14ac:dyDescent="0.35">
      <c r="A22" t="s">
        <v>314</v>
      </c>
      <c r="B22" t="s">
        <v>408</v>
      </c>
      <c r="C22" t="s">
        <v>456</v>
      </c>
      <c r="E22" s="19" t="s">
        <v>353</v>
      </c>
      <c r="H22" s="2">
        <v>42736</v>
      </c>
      <c r="M22" s="52" t="s">
        <v>513</v>
      </c>
    </row>
    <row r="23" spans="1:13" ht="15" customHeight="1" x14ac:dyDescent="0.35">
      <c r="A23" t="s">
        <v>314</v>
      </c>
      <c r="B23" t="s">
        <v>406</v>
      </c>
      <c r="E23" s="19" t="s">
        <v>352</v>
      </c>
      <c r="F23" s="8"/>
      <c r="G23" s="8"/>
      <c r="H23" s="2">
        <v>42370</v>
      </c>
      <c r="I23">
        <v>2.25</v>
      </c>
      <c r="K23" t="s">
        <v>422</v>
      </c>
      <c r="M23" s="53" t="s">
        <v>513</v>
      </c>
    </row>
    <row r="24" spans="1:13" ht="15" customHeight="1" x14ac:dyDescent="0.35">
      <c r="A24" t="s">
        <v>314</v>
      </c>
      <c r="B24" t="s">
        <v>405</v>
      </c>
      <c r="E24" s="19" t="s">
        <v>352</v>
      </c>
      <c r="F24" s="8"/>
      <c r="G24" s="8"/>
      <c r="H24" s="2">
        <v>42370</v>
      </c>
      <c r="I24">
        <v>2.75</v>
      </c>
      <c r="K24" t="s">
        <v>422</v>
      </c>
      <c r="M24" s="52" t="s">
        <v>513</v>
      </c>
    </row>
    <row r="25" spans="1:13" ht="15" customHeight="1" x14ac:dyDescent="0.35">
      <c r="A25" t="s">
        <v>314</v>
      </c>
      <c r="B25" t="s">
        <v>494</v>
      </c>
      <c r="E25" s="19"/>
      <c r="F25" s="7"/>
      <c r="G25" s="7"/>
      <c r="H25" s="2">
        <f>DATE(2015,1,1)</f>
        <v>42005</v>
      </c>
      <c r="M25" s="53" t="s">
        <v>513</v>
      </c>
    </row>
    <row r="26" spans="1:13" ht="15" customHeight="1" x14ac:dyDescent="0.35">
      <c r="A26" t="s">
        <v>314</v>
      </c>
      <c r="B26" t="s">
        <v>375</v>
      </c>
      <c r="E26" s="19" t="s">
        <v>421</v>
      </c>
      <c r="F26" s="8"/>
      <c r="G26" s="8"/>
      <c r="H26" s="2">
        <v>42005</v>
      </c>
      <c r="M26" s="52" t="s">
        <v>513</v>
      </c>
    </row>
    <row r="27" spans="1:13" ht="15" customHeight="1" x14ac:dyDescent="0.35">
      <c r="A27" t="s">
        <v>314</v>
      </c>
      <c r="B27" t="s">
        <v>385</v>
      </c>
      <c r="E27" s="19"/>
      <c r="F27" s="9"/>
      <c r="G27" s="7"/>
      <c r="H27" s="2">
        <v>41640</v>
      </c>
      <c r="M27" s="53" t="s">
        <v>513</v>
      </c>
    </row>
    <row r="28" spans="1:13" ht="15" customHeight="1" x14ac:dyDescent="0.35">
      <c r="A28" t="s">
        <v>314</v>
      </c>
      <c r="B28" t="s">
        <v>380</v>
      </c>
      <c r="E28" s="19"/>
      <c r="F28" s="8"/>
      <c r="H28" s="2">
        <f>DATE(2013,1,1)</f>
        <v>41275</v>
      </c>
      <c r="K28" s="18"/>
      <c r="M28" s="52" t="s">
        <v>513</v>
      </c>
    </row>
    <row r="29" spans="1:13" ht="15" customHeight="1" x14ac:dyDescent="0.35">
      <c r="A29" t="s">
        <v>314</v>
      </c>
      <c r="B29" t="s">
        <v>381</v>
      </c>
      <c r="E29" s="19"/>
      <c r="F29" s="8"/>
      <c r="H29" s="2">
        <f>DATE(2012,1,1)</f>
        <v>40909</v>
      </c>
      <c r="K29" s="18"/>
      <c r="M29" s="53" t="s">
        <v>513</v>
      </c>
    </row>
    <row r="30" spans="1:13" ht="15" customHeight="1" x14ac:dyDescent="0.35">
      <c r="A30" t="s">
        <v>314</v>
      </c>
      <c r="B30" t="s">
        <v>382</v>
      </c>
      <c r="E30" s="19"/>
      <c r="F30" s="8"/>
      <c r="H30" s="2">
        <f>DATE(2011,1,1)</f>
        <v>40544</v>
      </c>
      <c r="K30" s="18"/>
      <c r="M30" s="52" t="s">
        <v>513</v>
      </c>
    </row>
    <row r="31" spans="1:13" ht="15" customHeight="1" x14ac:dyDescent="0.35">
      <c r="A31" t="s">
        <v>314</v>
      </c>
      <c r="B31" t="s">
        <v>383</v>
      </c>
      <c r="E31" s="19"/>
      <c r="F31" s="8"/>
      <c r="H31" s="2">
        <f>DATE(2010,1,1)</f>
        <v>40179</v>
      </c>
      <c r="K31" s="18"/>
      <c r="M31" s="53" t="s">
        <v>513</v>
      </c>
    </row>
    <row r="32" spans="1:13" ht="15" customHeight="1" x14ac:dyDescent="0.35">
      <c r="A32" t="s">
        <v>314</v>
      </c>
      <c r="B32" t="s">
        <v>384</v>
      </c>
      <c r="E32" s="19"/>
      <c r="F32" s="8"/>
      <c r="H32" s="2">
        <f>DATE(2009,1,1)</f>
        <v>39814</v>
      </c>
      <c r="K32" s="18"/>
      <c r="M32" s="52" t="s">
        <v>513</v>
      </c>
    </row>
    <row r="33" spans="1:13" ht="15" customHeight="1" x14ac:dyDescent="0.35">
      <c r="A33" t="s">
        <v>314</v>
      </c>
      <c r="B33" t="s">
        <v>379</v>
      </c>
      <c r="E33" s="19"/>
      <c r="F33" s="8"/>
      <c r="H33" s="2">
        <f>DATE(2008,1,1)</f>
        <v>39448</v>
      </c>
      <c r="K33" s="18"/>
      <c r="M33" s="53" t="s">
        <v>513</v>
      </c>
    </row>
    <row r="34" spans="1:13" ht="15" customHeight="1" x14ac:dyDescent="0.35">
      <c r="A34" t="s">
        <v>314</v>
      </c>
      <c r="B34" t="s">
        <v>406</v>
      </c>
      <c r="E34" s="19" t="s">
        <v>352</v>
      </c>
      <c r="F34" s="8"/>
      <c r="G34" s="8"/>
      <c r="H34" s="2">
        <v>39448</v>
      </c>
      <c r="I34">
        <v>2.25</v>
      </c>
      <c r="K34" t="s">
        <v>422</v>
      </c>
      <c r="M34" s="52" t="s">
        <v>513</v>
      </c>
    </row>
    <row r="35" spans="1:13" ht="15" customHeight="1" x14ac:dyDescent="0.35">
      <c r="A35" t="s">
        <v>314</v>
      </c>
      <c r="B35" t="s">
        <v>405</v>
      </c>
      <c r="E35" s="19" t="s">
        <v>352</v>
      </c>
      <c r="F35" s="8"/>
      <c r="G35" s="8"/>
      <c r="H35" s="2">
        <v>39448</v>
      </c>
      <c r="I35">
        <v>2.75</v>
      </c>
      <c r="K35" t="s">
        <v>422</v>
      </c>
      <c r="M35" s="53" t="s">
        <v>513</v>
      </c>
    </row>
    <row r="36" spans="1:13" ht="15" customHeight="1" x14ac:dyDescent="0.35">
      <c r="A36" t="s">
        <v>314</v>
      </c>
      <c r="B36" t="s">
        <v>458</v>
      </c>
      <c r="C36" t="s">
        <v>455</v>
      </c>
      <c r="E36" s="14" t="s">
        <v>465</v>
      </c>
      <c r="H36" s="2">
        <f>DATE(2007,5,1)</f>
        <v>39203</v>
      </c>
      <c r="M36" s="52" t="s">
        <v>513</v>
      </c>
    </row>
    <row r="37" spans="1:13" ht="15" customHeight="1" x14ac:dyDescent="0.35">
      <c r="A37" t="s">
        <v>314</v>
      </c>
      <c r="B37" t="s">
        <v>378</v>
      </c>
      <c r="E37" s="19"/>
      <c r="F37" s="8"/>
      <c r="H37" s="2">
        <f>DATE(2007,1,1)</f>
        <v>39083</v>
      </c>
      <c r="K37" s="18"/>
      <c r="M37" s="53" t="s">
        <v>513</v>
      </c>
    </row>
    <row r="38" spans="1:13" ht="15" customHeight="1" x14ac:dyDescent="0.35">
      <c r="A38" t="s">
        <v>314</v>
      </c>
      <c r="B38" t="s">
        <v>459</v>
      </c>
      <c r="C38" t="s">
        <v>455</v>
      </c>
      <c r="E38" s="12"/>
      <c r="F38" s="9"/>
      <c r="G38" s="7"/>
      <c r="H38" s="2">
        <f>DATE(2006,5,1)</f>
        <v>38838</v>
      </c>
      <c r="M38" s="52" t="s">
        <v>513</v>
      </c>
    </row>
    <row r="39" spans="1:13" ht="15" customHeight="1" x14ac:dyDescent="0.35">
      <c r="A39" t="s">
        <v>314</v>
      </c>
      <c r="B39" t="s">
        <v>405</v>
      </c>
      <c r="C39" t="s">
        <v>457</v>
      </c>
      <c r="E39" s="14"/>
      <c r="H39" s="2">
        <f>DATE(2006,5,1)</f>
        <v>38838</v>
      </c>
      <c r="M39" s="53" t="s">
        <v>513</v>
      </c>
    </row>
    <row r="40" spans="1:13" x14ac:dyDescent="0.35">
      <c r="A40" t="s">
        <v>314</v>
      </c>
      <c r="B40" t="s">
        <v>374</v>
      </c>
      <c r="E40" s="19"/>
      <c r="F40" s="8"/>
      <c r="H40" s="2">
        <f>DATE(2006,1,1)</f>
        <v>38718</v>
      </c>
      <c r="K40" s="18"/>
      <c r="M40" s="52" t="s">
        <v>513</v>
      </c>
    </row>
    <row r="41" spans="1:13" x14ac:dyDescent="0.35">
      <c r="A41" t="s">
        <v>314</v>
      </c>
      <c r="B41" t="s">
        <v>373</v>
      </c>
      <c r="E41" s="19"/>
      <c r="H41" s="2">
        <f>DATE(2005,1,1)</f>
        <v>38353</v>
      </c>
      <c r="M41" s="53" t="s">
        <v>513</v>
      </c>
    </row>
    <row r="42" spans="1:13" x14ac:dyDescent="0.35">
      <c r="A42" t="s">
        <v>314</v>
      </c>
      <c r="B42" t="s">
        <v>372</v>
      </c>
      <c r="E42" s="19"/>
      <c r="F42" s="9"/>
      <c r="G42" s="7"/>
      <c r="H42" s="2">
        <f>DATE(2004,1,1)</f>
        <v>37987</v>
      </c>
      <c r="M42" s="52" t="s">
        <v>513</v>
      </c>
    </row>
    <row r="43" spans="1:13" x14ac:dyDescent="0.35">
      <c r="A43" t="s">
        <v>314</v>
      </c>
      <c r="B43" t="s">
        <v>460</v>
      </c>
      <c r="C43" t="s">
        <v>455</v>
      </c>
      <c r="E43" s="19" t="s">
        <v>419</v>
      </c>
      <c r="F43" s="7"/>
      <c r="G43" s="7"/>
      <c r="H43" s="2">
        <v>37622</v>
      </c>
      <c r="I43">
        <v>2.25</v>
      </c>
      <c r="K43" t="s">
        <v>420</v>
      </c>
      <c r="M43" s="53" t="s">
        <v>513</v>
      </c>
    </row>
    <row r="44" spans="1:13" x14ac:dyDescent="0.35">
      <c r="A44" t="s">
        <v>314</v>
      </c>
      <c r="B44" t="s">
        <v>461</v>
      </c>
      <c r="C44" t="s">
        <v>456</v>
      </c>
      <c r="E44" s="19" t="s">
        <v>419</v>
      </c>
      <c r="F44" s="7"/>
      <c r="G44" s="7"/>
      <c r="H44" s="2">
        <v>37622</v>
      </c>
      <c r="I44">
        <v>2.75</v>
      </c>
      <c r="K44" t="s">
        <v>420</v>
      </c>
      <c r="M44" s="52" t="s">
        <v>513</v>
      </c>
    </row>
    <row r="45" spans="1:13" x14ac:dyDescent="0.35">
      <c r="A45" t="s">
        <v>314</v>
      </c>
      <c r="B45" t="s">
        <v>462</v>
      </c>
      <c r="C45" t="s">
        <v>456</v>
      </c>
      <c r="E45" s="19" t="s">
        <v>419</v>
      </c>
      <c r="F45" s="7"/>
      <c r="G45" s="7"/>
      <c r="H45" s="2">
        <v>37622</v>
      </c>
      <c r="I45">
        <v>3</v>
      </c>
      <c r="K45" t="s">
        <v>420</v>
      </c>
      <c r="M45" s="53" t="s">
        <v>513</v>
      </c>
    </row>
    <row r="46" spans="1:13" x14ac:dyDescent="0.35">
      <c r="A46" t="s">
        <v>314</v>
      </c>
      <c r="B46" t="s">
        <v>463</v>
      </c>
      <c r="C46" t="s">
        <v>456</v>
      </c>
      <c r="E46" s="19" t="s">
        <v>419</v>
      </c>
      <c r="F46" s="7"/>
      <c r="G46" s="7"/>
      <c r="H46" s="2">
        <v>37622</v>
      </c>
      <c r="I46">
        <v>3</v>
      </c>
      <c r="K46" t="s">
        <v>420</v>
      </c>
      <c r="M46" s="52" t="s">
        <v>513</v>
      </c>
    </row>
    <row r="47" spans="1:13" x14ac:dyDescent="0.35">
      <c r="A47" t="s">
        <v>314</v>
      </c>
      <c r="B47" t="s">
        <v>464</v>
      </c>
      <c r="C47" t="s">
        <v>456</v>
      </c>
      <c r="E47" s="19" t="s">
        <v>419</v>
      </c>
      <c r="F47" s="7"/>
      <c r="G47" s="7"/>
      <c r="H47" s="2">
        <v>37622</v>
      </c>
      <c r="I47">
        <v>3</v>
      </c>
      <c r="K47" t="s">
        <v>420</v>
      </c>
      <c r="M47" s="53" t="s">
        <v>513</v>
      </c>
    </row>
    <row r="48" spans="1:13" x14ac:dyDescent="0.35">
      <c r="A48" t="s">
        <v>314</v>
      </c>
      <c r="B48" t="s">
        <v>371</v>
      </c>
      <c r="E48" s="19"/>
      <c r="H48" s="2">
        <f>DATE(2003,1,1)</f>
        <v>37622</v>
      </c>
      <c r="M48" s="52" t="s">
        <v>513</v>
      </c>
    </row>
    <row r="49" spans="1:13" x14ac:dyDescent="0.35">
      <c r="A49" t="s">
        <v>314</v>
      </c>
      <c r="B49" t="s">
        <v>370</v>
      </c>
      <c r="E49" s="19"/>
      <c r="H49" s="2">
        <f>DATE(2002,1,1)</f>
        <v>37257</v>
      </c>
      <c r="M49" s="53" t="s">
        <v>513</v>
      </c>
    </row>
    <row r="50" spans="1:13" x14ac:dyDescent="0.35">
      <c r="A50" t="s">
        <v>314</v>
      </c>
      <c r="B50" t="s">
        <v>376</v>
      </c>
      <c r="E50" s="19"/>
      <c r="F50" s="9"/>
      <c r="G50" s="7"/>
      <c r="H50" s="2">
        <f>DATE(2001,4,1)</f>
        <v>36982</v>
      </c>
      <c r="M50" s="52" t="s">
        <v>513</v>
      </c>
    </row>
    <row r="51" spans="1:13" x14ac:dyDescent="0.35">
      <c r="A51" t="s">
        <v>314</v>
      </c>
      <c r="B51" t="s">
        <v>369</v>
      </c>
      <c r="E51" s="19"/>
      <c r="H51" s="2">
        <f>DATE(2001,1,1)</f>
        <v>36892</v>
      </c>
      <c r="M51" s="53" t="s">
        <v>513</v>
      </c>
    </row>
    <row r="52" spans="1:13" x14ac:dyDescent="0.35">
      <c r="A52" t="s">
        <v>314</v>
      </c>
      <c r="B52" t="s">
        <v>367</v>
      </c>
      <c r="E52" s="19"/>
      <c r="F52" s="9"/>
      <c r="G52" s="7"/>
      <c r="H52" s="2">
        <f>DATE(2000,1,1)</f>
        <v>36526</v>
      </c>
      <c r="M52" s="52" t="s">
        <v>513</v>
      </c>
    </row>
    <row r="53" spans="1:13" x14ac:dyDescent="0.35">
      <c r="A53" t="s">
        <v>314</v>
      </c>
      <c r="B53" t="s">
        <v>454</v>
      </c>
      <c r="E53" s="14" t="s">
        <v>453</v>
      </c>
      <c r="F53" s="7"/>
      <c r="G53" s="7"/>
      <c r="H53" s="2">
        <f>DATE(1999,7,1)</f>
        <v>36342</v>
      </c>
      <c r="M53" s="53" t="s">
        <v>513</v>
      </c>
    </row>
    <row r="54" spans="1:13" x14ac:dyDescent="0.35">
      <c r="A54" t="s">
        <v>314</v>
      </c>
      <c r="B54" t="s">
        <v>368</v>
      </c>
      <c r="E54" s="19"/>
      <c r="H54" s="2">
        <f>DATE(1999,1,1)</f>
        <v>36161</v>
      </c>
      <c r="M54" s="52" t="s">
        <v>513</v>
      </c>
    </row>
    <row r="55" spans="1:13" x14ac:dyDescent="0.35">
      <c r="A55" t="s">
        <v>314</v>
      </c>
      <c r="B55" t="s">
        <v>366</v>
      </c>
      <c r="E55" s="19"/>
      <c r="F55" s="7"/>
      <c r="G55" s="7"/>
      <c r="H55" s="2">
        <f>DATE(1998,1,1)</f>
        <v>35796</v>
      </c>
      <c r="M55" s="53" t="s">
        <v>513</v>
      </c>
    </row>
    <row r="56" spans="1:13" x14ac:dyDescent="0.35">
      <c r="A56" t="s">
        <v>314</v>
      </c>
      <c r="B56" t="s">
        <v>377</v>
      </c>
      <c r="E56" s="19"/>
      <c r="F56" s="7"/>
      <c r="G56" s="7"/>
      <c r="H56" s="2">
        <f>DATE(1997,1,1)</f>
        <v>35431</v>
      </c>
      <c r="K56" s="18"/>
      <c r="M56" s="52" t="s">
        <v>513</v>
      </c>
    </row>
    <row r="57" spans="1:13" x14ac:dyDescent="0.35">
      <c r="A57" t="s">
        <v>314</v>
      </c>
      <c r="B57" t="s">
        <v>365</v>
      </c>
      <c r="E57" s="19"/>
      <c r="F57" s="7"/>
      <c r="G57" s="7"/>
      <c r="H57" s="2">
        <f>DATE(1996,1,1)</f>
        <v>35065</v>
      </c>
      <c r="K57" s="18"/>
      <c r="M57" s="53" t="s">
        <v>513</v>
      </c>
    </row>
    <row r="58" spans="1:13" x14ac:dyDescent="0.35">
      <c r="E58" s="14"/>
      <c r="M58" s="52"/>
    </row>
    <row r="59" spans="1:13" x14ac:dyDescent="0.35">
      <c r="E59" s="14"/>
      <c r="M59" s="53"/>
    </row>
    <row r="60" spans="1:13" x14ac:dyDescent="0.35">
      <c r="E60" s="14"/>
      <c r="M60" s="52"/>
    </row>
    <row r="61" spans="1:13" x14ac:dyDescent="0.35">
      <c r="E61" s="14"/>
      <c r="M61" s="53"/>
    </row>
    <row r="62" spans="1:13" x14ac:dyDescent="0.35">
      <c r="E62" s="14"/>
      <c r="M62" s="52"/>
    </row>
    <row r="63" spans="1:13" x14ac:dyDescent="0.35">
      <c r="E63" s="14"/>
      <c r="M63" s="53"/>
    </row>
    <row r="64" spans="1:13" x14ac:dyDescent="0.35">
      <c r="E64" s="14"/>
      <c r="M64" s="52"/>
    </row>
    <row r="65" spans="5:13" x14ac:dyDescent="0.35">
      <c r="E65" s="14"/>
      <c r="M65" s="53"/>
    </row>
    <row r="66" spans="5:13" x14ac:dyDescent="0.35">
      <c r="E66" s="14"/>
      <c r="M66" s="52"/>
    </row>
    <row r="67" spans="5:13" x14ac:dyDescent="0.35">
      <c r="E67" s="14"/>
      <c r="M67" s="53"/>
    </row>
    <row r="68" spans="5:13" x14ac:dyDescent="0.35">
      <c r="E68" s="14"/>
      <c r="M68" s="52"/>
    </row>
    <row r="69" spans="5:13" x14ac:dyDescent="0.35">
      <c r="E69" s="14"/>
      <c r="M69" s="53"/>
    </row>
    <row r="70" spans="5:13" x14ac:dyDescent="0.35">
      <c r="E70" s="14"/>
      <c r="M70" s="52"/>
    </row>
    <row r="71" spans="5:13" x14ac:dyDescent="0.35">
      <c r="E71" s="14"/>
      <c r="M71" s="53"/>
    </row>
    <row r="72" spans="5:13" x14ac:dyDescent="0.35">
      <c r="E72" s="14"/>
      <c r="M72" s="52"/>
    </row>
    <row r="73" spans="5:13" x14ac:dyDescent="0.35">
      <c r="E73" s="14"/>
      <c r="M73" s="53"/>
    </row>
    <row r="74" spans="5:13" x14ac:dyDescent="0.35">
      <c r="E74" s="14"/>
      <c r="M74" s="52"/>
    </row>
    <row r="75" spans="5:13" x14ac:dyDescent="0.35">
      <c r="E75" s="14"/>
      <c r="M75" s="53"/>
    </row>
    <row r="76" spans="5:13" x14ac:dyDescent="0.35">
      <c r="E76" s="14"/>
      <c r="M76" s="52"/>
    </row>
    <row r="77" spans="5:13" x14ac:dyDescent="0.35">
      <c r="E77" s="14"/>
      <c r="M77" s="53"/>
    </row>
    <row r="78" spans="5:13" x14ac:dyDescent="0.35">
      <c r="E78" s="14"/>
      <c r="M78" s="52"/>
    </row>
    <row r="79" spans="5:13" x14ac:dyDescent="0.35">
      <c r="E79" s="14"/>
      <c r="M79" s="53"/>
    </row>
    <row r="80" spans="5:13" x14ac:dyDescent="0.35">
      <c r="E80" s="14"/>
      <c r="M80" s="52"/>
    </row>
    <row r="81" spans="5:13" x14ac:dyDescent="0.35">
      <c r="E81" s="14"/>
      <c r="M81" s="53"/>
    </row>
    <row r="82" spans="5:13" x14ac:dyDescent="0.35">
      <c r="E82" s="14"/>
      <c r="M82" s="52"/>
    </row>
    <row r="83" spans="5:13" x14ac:dyDescent="0.35">
      <c r="E83" s="14"/>
      <c r="M83" s="53"/>
    </row>
    <row r="84" spans="5:13" x14ac:dyDescent="0.35">
      <c r="E84" s="14"/>
      <c r="M84" s="52"/>
    </row>
    <row r="85" spans="5:13" x14ac:dyDescent="0.35">
      <c r="E85" s="14"/>
      <c r="M85" s="53"/>
    </row>
    <row r="86" spans="5:13" x14ac:dyDescent="0.35">
      <c r="E86" s="14"/>
      <c r="M86" s="52"/>
    </row>
    <row r="87" spans="5:13" x14ac:dyDescent="0.35">
      <c r="E87" s="14"/>
      <c r="M87" s="53"/>
    </row>
    <row r="88" spans="5:13" x14ac:dyDescent="0.35">
      <c r="E88" s="14"/>
      <c r="M88" s="52"/>
    </row>
    <row r="89" spans="5:13" x14ac:dyDescent="0.35">
      <c r="E89" s="14"/>
    </row>
    <row r="90" spans="5:13" x14ac:dyDescent="0.35">
      <c r="E90" s="14"/>
    </row>
    <row r="91" spans="5:13" x14ac:dyDescent="0.35">
      <c r="E91" s="14"/>
    </row>
    <row r="92" spans="5:13" x14ac:dyDescent="0.35">
      <c r="E92" s="14"/>
    </row>
    <row r="93" spans="5:13" x14ac:dyDescent="0.35">
      <c r="E93" s="14"/>
    </row>
    <row r="94" spans="5:13" x14ac:dyDescent="0.35">
      <c r="E94" s="14"/>
    </row>
    <row r="95" spans="5:13" x14ac:dyDescent="0.35">
      <c r="E95" s="14"/>
    </row>
    <row r="96" spans="5:13" x14ac:dyDescent="0.35">
      <c r="E96" s="14"/>
    </row>
    <row r="97" spans="5:5" x14ac:dyDescent="0.35">
      <c r="E97" s="14"/>
    </row>
    <row r="98" spans="5:5" x14ac:dyDescent="0.35">
      <c r="E98" s="14"/>
    </row>
    <row r="99" spans="5:5" x14ac:dyDescent="0.35">
      <c r="E99" s="14"/>
    </row>
    <row r="100" spans="5:5" x14ac:dyDescent="0.35">
      <c r="E100" s="14"/>
    </row>
    <row r="101" spans="5:5" x14ac:dyDescent="0.35">
      <c r="E101" s="14"/>
    </row>
    <row r="102" spans="5:5" x14ac:dyDescent="0.35">
      <c r="E102" s="14"/>
    </row>
    <row r="103" spans="5:5" x14ac:dyDescent="0.35">
      <c r="E103" s="14"/>
    </row>
    <row r="104" spans="5:5" x14ac:dyDescent="0.35">
      <c r="E104" s="14"/>
    </row>
    <row r="105" spans="5:5" x14ac:dyDescent="0.35">
      <c r="E105" s="14"/>
    </row>
    <row r="106" spans="5:5" x14ac:dyDescent="0.35">
      <c r="E106" s="14"/>
    </row>
    <row r="107" spans="5:5" x14ac:dyDescent="0.35">
      <c r="E107" s="14"/>
    </row>
    <row r="108" spans="5:5" x14ac:dyDescent="0.35">
      <c r="E108" s="14"/>
    </row>
    <row r="109" spans="5:5" x14ac:dyDescent="0.35">
      <c r="E109" s="14"/>
    </row>
    <row r="110" spans="5:5" x14ac:dyDescent="0.35">
      <c r="E110" s="14"/>
    </row>
    <row r="111" spans="5:5" x14ac:dyDescent="0.35">
      <c r="E111" s="14"/>
    </row>
    <row r="112" spans="5:5" x14ac:dyDescent="0.35">
      <c r="E112" s="14"/>
    </row>
    <row r="113" spans="5:5" x14ac:dyDescent="0.35">
      <c r="E113" s="14"/>
    </row>
    <row r="114" spans="5:5" x14ac:dyDescent="0.35">
      <c r="E114" s="14"/>
    </row>
    <row r="115" spans="5:5" x14ac:dyDescent="0.35">
      <c r="E115" s="14"/>
    </row>
    <row r="116" spans="5:5" x14ac:dyDescent="0.35">
      <c r="E116" s="14"/>
    </row>
    <row r="117" spans="5:5" x14ac:dyDescent="0.35">
      <c r="E117" s="14"/>
    </row>
    <row r="118" spans="5:5" x14ac:dyDescent="0.35">
      <c r="E118" s="14"/>
    </row>
    <row r="119" spans="5:5" x14ac:dyDescent="0.35">
      <c r="E119" s="14"/>
    </row>
    <row r="120" spans="5:5" x14ac:dyDescent="0.35">
      <c r="E120" s="14"/>
    </row>
    <row r="121" spans="5:5" x14ac:dyDescent="0.35">
      <c r="E121" s="14"/>
    </row>
    <row r="122" spans="5:5" x14ac:dyDescent="0.35">
      <c r="E122" s="14"/>
    </row>
    <row r="123" spans="5:5" x14ac:dyDescent="0.35">
      <c r="E123" s="14"/>
    </row>
    <row r="124" spans="5:5" x14ac:dyDescent="0.35">
      <c r="E124" s="14"/>
    </row>
    <row r="125" spans="5:5" x14ac:dyDescent="0.35">
      <c r="E125" s="14"/>
    </row>
    <row r="126" spans="5:5" x14ac:dyDescent="0.35">
      <c r="E126" s="14"/>
    </row>
    <row r="127" spans="5:5" x14ac:dyDescent="0.35">
      <c r="E127" s="14"/>
    </row>
    <row r="128" spans="5:5" x14ac:dyDescent="0.35">
      <c r="E128" s="14"/>
    </row>
    <row r="129" spans="5:5" x14ac:dyDescent="0.35">
      <c r="E129" s="14"/>
    </row>
    <row r="130" spans="5:5" x14ac:dyDescent="0.35">
      <c r="E130" s="14"/>
    </row>
    <row r="131" spans="5:5" x14ac:dyDescent="0.35">
      <c r="E131" s="14"/>
    </row>
    <row r="132" spans="5:5" x14ac:dyDescent="0.35">
      <c r="E132" s="14"/>
    </row>
    <row r="133" spans="5:5" x14ac:dyDescent="0.35">
      <c r="E133" s="14"/>
    </row>
    <row r="134" spans="5:5" x14ac:dyDescent="0.35">
      <c r="E134" s="14"/>
    </row>
    <row r="135" spans="5:5" x14ac:dyDescent="0.35">
      <c r="E135" s="14"/>
    </row>
    <row r="136" spans="5:5" x14ac:dyDescent="0.35">
      <c r="E136" s="14"/>
    </row>
    <row r="137" spans="5:5" x14ac:dyDescent="0.35">
      <c r="E137" s="14"/>
    </row>
    <row r="138" spans="5:5" x14ac:dyDescent="0.35">
      <c r="E138" s="14"/>
    </row>
    <row r="139" spans="5:5" x14ac:dyDescent="0.35">
      <c r="E139" s="14"/>
    </row>
    <row r="140" spans="5:5" x14ac:dyDescent="0.35">
      <c r="E140" s="14"/>
    </row>
    <row r="141" spans="5:5" x14ac:dyDescent="0.35">
      <c r="E141" s="14"/>
    </row>
    <row r="142" spans="5:5" x14ac:dyDescent="0.35">
      <c r="E142" s="14"/>
    </row>
    <row r="143" spans="5:5" x14ac:dyDescent="0.35">
      <c r="E143" s="14"/>
    </row>
    <row r="144" spans="5:5" x14ac:dyDescent="0.35">
      <c r="E144" s="14"/>
    </row>
    <row r="145" spans="5:5" x14ac:dyDescent="0.35">
      <c r="E145" s="14"/>
    </row>
    <row r="146" spans="5:5" x14ac:dyDescent="0.35">
      <c r="E146" s="14"/>
    </row>
    <row r="147" spans="5:5" x14ac:dyDescent="0.35">
      <c r="E147" s="14"/>
    </row>
    <row r="148" spans="5:5" x14ac:dyDescent="0.35">
      <c r="E148" s="14"/>
    </row>
    <row r="149" spans="5:5" x14ac:dyDescent="0.35">
      <c r="E149" s="14"/>
    </row>
    <row r="150" spans="5:5" x14ac:dyDescent="0.35">
      <c r="E150" s="14"/>
    </row>
    <row r="151" spans="5:5" x14ac:dyDescent="0.35">
      <c r="E151" s="14"/>
    </row>
    <row r="152" spans="5:5" x14ac:dyDescent="0.35">
      <c r="E152" s="14"/>
    </row>
    <row r="153" spans="5:5" x14ac:dyDescent="0.35">
      <c r="E153" s="14"/>
    </row>
    <row r="154" spans="5:5" x14ac:dyDescent="0.35">
      <c r="E154" s="14"/>
    </row>
    <row r="155" spans="5:5" x14ac:dyDescent="0.35">
      <c r="E155" s="14"/>
    </row>
    <row r="156" spans="5:5" x14ac:dyDescent="0.35">
      <c r="E156" s="14"/>
    </row>
    <row r="157" spans="5:5" x14ac:dyDescent="0.35">
      <c r="E157" s="14"/>
    </row>
    <row r="158" spans="5:5" x14ac:dyDescent="0.35">
      <c r="E158" s="14"/>
    </row>
    <row r="159" spans="5:5" x14ac:dyDescent="0.35">
      <c r="E159" s="14"/>
    </row>
    <row r="160" spans="5:5" x14ac:dyDescent="0.35">
      <c r="E160" s="14"/>
    </row>
    <row r="161" spans="5:5" x14ac:dyDescent="0.35">
      <c r="E161" s="14"/>
    </row>
    <row r="162" spans="5:5" x14ac:dyDescent="0.35">
      <c r="E162" s="14"/>
    </row>
    <row r="163" spans="5:5" x14ac:dyDescent="0.35">
      <c r="E163" s="14"/>
    </row>
    <row r="164" spans="5:5" x14ac:dyDescent="0.35">
      <c r="E164" s="14"/>
    </row>
    <row r="165" spans="5:5" x14ac:dyDescent="0.35">
      <c r="E165" s="14"/>
    </row>
    <row r="166" spans="5:5" x14ac:dyDescent="0.35">
      <c r="E166" s="14"/>
    </row>
    <row r="167" spans="5:5" x14ac:dyDescent="0.35">
      <c r="E167" s="14"/>
    </row>
    <row r="168" spans="5:5" x14ac:dyDescent="0.35">
      <c r="E168" s="14"/>
    </row>
    <row r="169" spans="5:5" x14ac:dyDescent="0.35">
      <c r="E169" s="14"/>
    </row>
    <row r="170" spans="5:5" x14ac:dyDescent="0.35">
      <c r="E170" s="14"/>
    </row>
    <row r="171" spans="5:5" x14ac:dyDescent="0.35">
      <c r="E171" s="14"/>
    </row>
    <row r="172" spans="5:5" x14ac:dyDescent="0.35">
      <c r="E172" s="14"/>
    </row>
    <row r="173" spans="5:5" x14ac:dyDescent="0.35">
      <c r="E173" s="14"/>
    </row>
    <row r="174" spans="5:5" x14ac:dyDescent="0.35">
      <c r="E174" s="14"/>
    </row>
    <row r="175" spans="5:5" x14ac:dyDescent="0.35">
      <c r="E175" s="14"/>
    </row>
    <row r="176" spans="5:5" x14ac:dyDescent="0.35">
      <c r="E176" s="14"/>
    </row>
    <row r="177" spans="5:5" x14ac:dyDescent="0.35">
      <c r="E177" s="14"/>
    </row>
    <row r="178" spans="5:5" x14ac:dyDescent="0.35">
      <c r="E178" s="14"/>
    </row>
    <row r="179" spans="5:5" x14ac:dyDescent="0.35">
      <c r="E179" s="14"/>
    </row>
    <row r="180" spans="5:5" x14ac:dyDescent="0.35">
      <c r="E180" s="14"/>
    </row>
    <row r="181" spans="5:5" x14ac:dyDescent="0.35">
      <c r="E181" s="14"/>
    </row>
    <row r="182" spans="5:5" x14ac:dyDescent="0.35">
      <c r="E182" s="14"/>
    </row>
    <row r="183" spans="5:5" x14ac:dyDescent="0.35">
      <c r="E183" s="14"/>
    </row>
    <row r="184" spans="5:5" x14ac:dyDescent="0.35">
      <c r="E184" s="14"/>
    </row>
    <row r="185" spans="5:5" x14ac:dyDescent="0.35">
      <c r="E185" s="14"/>
    </row>
    <row r="186" spans="5:5" x14ac:dyDescent="0.35">
      <c r="E186" s="14"/>
    </row>
    <row r="187" spans="5:5" x14ac:dyDescent="0.35">
      <c r="E187" s="14"/>
    </row>
    <row r="188" spans="5:5" x14ac:dyDescent="0.35">
      <c r="E188" s="14"/>
    </row>
    <row r="189" spans="5:5" x14ac:dyDescent="0.35">
      <c r="E189" s="14"/>
    </row>
    <row r="190" spans="5:5" x14ac:dyDescent="0.35">
      <c r="E190" s="14"/>
    </row>
    <row r="191" spans="5:5" x14ac:dyDescent="0.35">
      <c r="E191" s="14"/>
    </row>
    <row r="192" spans="5:5" x14ac:dyDescent="0.35">
      <c r="E192" s="14"/>
    </row>
    <row r="193" spans="5:5" x14ac:dyDescent="0.35">
      <c r="E193" s="14"/>
    </row>
    <row r="194" spans="5:5" x14ac:dyDescent="0.35">
      <c r="E194" s="14"/>
    </row>
    <row r="195" spans="5:5" x14ac:dyDescent="0.35">
      <c r="E195" s="14"/>
    </row>
    <row r="196" spans="5:5" x14ac:dyDescent="0.35">
      <c r="E196" s="14"/>
    </row>
    <row r="197" spans="5:5" x14ac:dyDescent="0.35">
      <c r="E197" s="14"/>
    </row>
    <row r="198" spans="5:5" x14ac:dyDescent="0.35">
      <c r="E198" s="14"/>
    </row>
    <row r="199" spans="5:5" x14ac:dyDescent="0.35">
      <c r="E199" s="14"/>
    </row>
    <row r="200" spans="5:5" x14ac:dyDescent="0.35">
      <c r="E200" s="14"/>
    </row>
    <row r="201" spans="5:5" x14ac:dyDescent="0.35">
      <c r="E201" s="14"/>
    </row>
    <row r="202" spans="5:5" x14ac:dyDescent="0.35">
      <c r="E202" s="14"/>
    </row>
    <row r="203" spans="5:5" x14ac:dyDescent="0.35">
      <c r="E203" s="14"/>
    </row>
    <row r="204" spans="5:5" x14ac:dyDescent="0.35">
      <c r="E204" s="14"/>
    </row>
    <row r="205" spans="5:5" x14ac:dyDescent="0.35">
      <c r="E205" s="14"/>
    </row>
    <row r="206" spans="5:5" x14ac:dyDescent="0.35">
      <c r="E206" s="14"/>
    </row>
    <row r="207" spans="5:5" x14ac:dyDescent="0.35">
      <c r="E207" s="14"/>
    </row>
    <row r="208" spans="5:5" x14ac:dyDescent="0.35">
      <c r="E208" s="14"/>
    </row>
    <row r="209" spans="5:5" x14ac:dyDescent="0.35">
      <c r="E209" s="14"/>
    </row>
    <row r="210" spans="5:5" x14ac:dyDescent="0.35">
      <c r="E210" s="14"/>
    </row>
    <row r="211" spans="5:5" x14ac:dyDescent="0.35">
      <c r="E211" s="14"/>
    </row>
    <row r="212" spans="5:5" x14ac:dyDescent="0.35">
      <c r="E212" s="14"/>
    </row>
    <row r="213" spans="5:5" x14ac:dyDescent="0.35">
      <c r="E213" s="14"/>
    </row>
    <row r="214" spans="5:5" x14ac:dyDescent="0.35">
      <c r="E214" s="14"/>
    </row>
    <row r="215" spans="5:5" x14ac:dyDescent="0.35">
      <c r="E215" s="14"/>
    </row>
    <row r="216" spans="5:5" x14ac:dyDescent="0.35">
      <c r="E216" s="14"/>
    </row>
    <row r="217" spans="5:5" x14ac:dyDescent="0.35">
      <c r="E217" s="14"/>
    </row>
    <row r="218" spans="5:5" x14ac:dyDescent="0.35">
      <c r="E218" s="14"/>
    </row>
    <row r="219" spans="5:5" x14ac:dyDescent="0.35">
      <c r="E219" s="14"/>
    </row>
    <row r="220" spans="5:5" x14ac:dyDescent="0.35">
      <c r="E220" s="14"/>
    </row>
    <row r="221" spans="5:5" x14ac:dyDescent="0.35">
      <c r="E221" s="14"/>
    </row>
    <row r="222" spans="5:5" x14ac:dyDescent="0.35">
      <c r="E222" s="14"/>
    </row>
    <row r="223" spans="5:5" x14ac:dyDescent="0.35">
      <c r="E223" s="14"/>
    </row>
    <row r="224" spans="5:5" x14ac:dyDescent="0.35">
      <c r="E224" s="14"/>
    </row>
    <row r="225" spans="5:5" x14ac:dyDescent="0.35">
      <c r="E225" s="14"/>
    </row>
    <row r="226" spans="5:5" x14ac:dyDescent="0.35">
      <c r="E226" s="14"/>
    </row>
    <row r="227" spans="5:5" x14ac:dyDescent="0.35">
      <c r="E227" s="14"/>
    </row>
    <row r="228" spans="5:5" x14ac:dyDescent="0.35">
      <c r="E228" s="14"/>
    </row>
    <row r="229" spans="5:5" x14ac:dyDescent="0.35">
      <c r="E229" s="14"/>
    </row>
    <row r="230" spans="5:5" x14ac:dyDescent="0.35">
      <c r="E230" s="14"/>
    </row>
    <row r="231" spans="5:5" x14ac:dyDescent="0.35">
      <c r="E231" s="14"/>
    </row>
    <row r="232" spans="5:5" x14ac:dyDescent="0.35">
      <c r="E232" s="14"/>
    </row>
    <row r="233" spans="5:5" x14ac:dyDescent="0.35">
      <c r="E233" s="14"/>
    </row>
    <row r="234" spans="5:5" x14ac:dyDescent="0.35">
      <c r="E234" s="14"/>
    </row>
    <row r="235" spans="5:5" x14ac:dyDescent="0.35">
      <c r="E235" s="14"/>
    </row>
    <row r="236" spans="5:5" x14ac:dyDescent="0.35">
      <c r="E236" s="14"/>
    </row>
    <row r="237" spans="5:5" x14ac:dyDescent="0.35">
      <c r="E237" s="14"/>
    </row>
    <row r="238" spans="5:5" x14ac:dyDescent="0.35">
      <c r="E238" s="14"/>
    </row>
    <row r="239" spans="5:5" x14ac:dyDescent="0.35">
      <c r="E239" s="14"/>
    </row>
    <row r="240" spans="5:5" x14ac:dyDescent="0.35">
      <c r="E240" s="14"/>
    </row>
    <row r="241" spans="5:5" x14ac:dyDescent="0.35">
      <c r="E241" s="14"/>
    </row>
    <row r="242" spans="5:5" x14ac:dyDescent="0.35">
      <c r="E242" s="14"/>
    </row>
    <row r="243" spans="5:5" x14ac:dyDescent="0.35">
      <c r="E243" s="14"/>
    </row>
    <row r="244" spans="5:5" x14ac:dyDescent="0.35">
      <c r="E244" s="14"/>
    </row>
    <row r="245" spans="5:5" x14ac:dyDescent="0.35">
      <c r="E245" s="14"/>
    </row>
    <row r="246" spans="5:5" x14ac:dyDescent="0.35">
      <c r="E246" s="14"/>
    </row>
    <row r="247" spans="5:5" x14ac:dyDescent="0.35">
      <c r="E247" s="14"/>
    </row>
    <row r="248" spans="5:5" x14ac:dyDescent="0.35">
      <c r="E248" s="14"/>
    </row>
    <row r="249" spans="5:5" x14ac:dyDescent="0.35">
      <c r="E249" s="14"/>
    </row>
    <row r="250" spans="5:5" x14ac:dyDescent="0.35">
      <c r="E250" s="14"/>
    </row>
    <row r="251" spans="5:5" x14ac:dyDescent="0.35">
      <c r="E251" s="14"/>
    </row>
    <row r="252" spans="5:5" x14ac:dyDescent="0.35">
      <c r="E252" s="14"/>
    </row>
    <row r="253" spans="5:5" x14ac:dyDescent="0.35">
      <c r="E253" s="14"/>
    </row>
    <row r="254" spans="5:5" x14ac:dyDescent="0.35">
      <c r="E254" s="14"/>
    </row>
    <row r="255" spans="5:5" x14ac:dyDescent="0.35">
      <c r="E255" s="14"/>
    </row>
    <row r="256" spans="5:5" x14ac:dyDescent="0.35">
      <c r="E256" s="14"/>
    </row>
    <row r="257" spans="5:5" x14ac:dyDescent="0.35">
      <c r="E257" s="14"/>
    </row>
    <row r="258" spans="5:5" x14ac:dyDescent="0.35">
      <c r="E258" s="14"/>
    </row>
    <row r="259" spans="5:5" x14ac:dyDescent="0.35">
      <c r="E259" s="14"/>
    </row>
    <row r="260" spans="5:5" x14ac:dyDescent="0.35">
      <c r="E260" s="14"/>
    </row>
    <row r="261" spans="5:5" x14ac:dyDescent="0.35">
      <c r="E261" s="14"/>
    </row>
    <row r="262" spans="5:5" x14ac:dyDescent="0.35">
      <c r="E262" s="14"/>
    </row>
    <row r="263" spans="5:5" x14ac:dyDescent="0.35">
      <c r="E263" s="14"/>
    </row>
    <row r="264" spans="5:5" x14ac:dyDescent="0.35">
      <c r="E264" s="14"/>
    </row>
    <row r="265" spans="5:5" x14ac:dyDescent="0.35">
      <c r="E265" s="14"/>
    </row>
    <row r="266" spans="5:5" x14ac:dyDescent="0.35">
      <c r="E266" s="14"/>
    </row>
    <row r="267" spans="5:5" x14ac:dyDescent="0.35">
      <c r="E267" s="14"/>
    </row>
    <row r="268" spans="5:5" x14ac:dyDescent="0.35">
      <c r="E268" s="14"/>
    </row>
    <row r="269" spans="5:5" x14ac:dyDescent="0.35">
      <c r="E269" s="14"/>
    </row>
    <row r="270" spans="5:5" x14ac:dyDescent="0.35">
      <c r="E270" s="14"/>
    </row>
    <row r="271" spans="5:5" x14ac:dyDescent="0.35">
      <c r="E271" s="14"/>
    </row>
    <row r="272" spans="5:5" x14ac:dyDescent="0.35">
      <c r="E272" s="14"/>
    </row>
    <row r="273" spans="5:5" x14ac:dyDescent="0.35">
      <c r="E273" s="14"/>
    </row>
    <row r="274" spans="5:5" x14ac:dyDescent="0.35">
      <c r="E274" s="14"/>
    </row>
    <row r="275" spans="5:5" x14ac:dyDescent="0.35">
      <c r="E275" s="14"/>
    </row>
    <row r="276" spans="5:5" x14ac:dyDescent="0.35">
      <c r="E276" s="14"/>
    </row>
    <row r="277" spans="5:5" x14ac:dyDescent="0.35">
      <c r="E277" s="14"/>
    </row>
    <row r="278" spans="5:5" x14ac:dyDescent="0.35">
      <c r="E278" s="14"/>
    </row>
    <row r="279" spans="5:5" x14ac:dyDescent="0.35">
      <c r="E279" s="14"/>
    </row>
    <row r="280" spans="5:5" x14ac:dyDescent="0.35">
      <c r="E280" s="14"/>
    </row>
    <row r="281" spans="5:5" x14ac:dyDescent="0.35">
      <c r="E281" s="14"/>
    </row>
    <row r="282" spans="5:5" x14ac:dyDescent="0.35">
      <c r="E282" s="14"/>
    </row>
    <row r="283" spans="5:5" x14ac:dyDescent="0.35">
      <c r="E283" s="14"/>
    </row>
    <row r="284" spans="5:5" x14ac:dyDescent="0.35">
      <c r="E284" s="14"/>
    </row>
    <row r="285" spans="5:5" x14ac:dyDescent="0.35">
      <c r="E285" s="14"/>
    </row>
    <row r="286" spans="5:5" x14ac:dyDescent="0.35">
      <c r="E286" s="14"/>
    </row>
    <row r="287" spans="5:5" x14ac:dyDescent="0.35">
      <c r="E287" s="14"/>
    </row>
    <row r="288" spans="5:5" x14ac:dyDescent="0.35">
      <c r="E288" s="14"/>
    </row>
    <row r="289" spans="5:5" x14ac:dyDescent="0.35">
      <c r="E289" s="14"/>
    </row>
    <row r="290" spans="5:5" x14ac:dyDescent="0.35">
      <c r="E290" s="14"/>
    </row>
    <row r="291" spans="5:5" x14ac:dyDescent="0.35">
      <c r="E291" s="14"/>
    </row>
    <row r="292" spans="5:5" x14ac:dyDescent="0.35">
      <c r="E292" s="14"/>
    </row>
    <row r="293" spans="5:5" x14ac:dyDescent="0.35">
      <c r="E293" s="14"/>
    </row>
    <row r="294" spans="5:5" x14ac:dyDescent="0.35">
      <c r="E294" s="14"/>
    </row>
    <row r="295" spans="5:5" x14ac:dyDescent="0.35">
      <c r="E295" s="14"/>
    </row>
    <row r="296" spans="5:5" x14ac:dyDescent="0.35">
      <c r="E296" s="14"/>
    </row>
    <row r="297" spans="5:5" x14ac:dyDescent="0.35">
      <c r="E297" s="14"/>
    </row>
    <row r="298" spans="5:5" x14ac:dyDescent="0.35">
      <c r="E298" s="14"/>
    </row>
    <row r="299" spans="5:5" x14ac:dyDescent="0.35">
      <c r="E299" s="14"/>
    </row>
    <row r="300" spans="5:5" x14ac:dyDescent="0.35">
      <c r="E300" s="14"/>
    </row>
    <row r="301" spans="5:5" x14ac:dyDescent="0.35">
      <c r="E301" s="14"/>
    </row>
    <row r="302" spans="5:5" x14ac:dyDescent="0.35">
      <c r="E302" s="14"/>
    </row>
    <row r="303" spans="5:5" x14ac:dyDescent="0.35">
      <c r="E303" s="14"/>
    </row>
    <row r="304" spans="5:5" x14ac:dyDescent="0.35">
      <c r="E304" s="14"/>
    </row>
    <row r="305" spans="5:5" x14ac:dyDescent="0.35">
      <c r="E305" s="14"/>
    </row>
    <row r="306" spans="5:5" x14ac:dyDescent="0.35">
      <c r="E306" s="14"/>
    </row>
    <row r="307" spans="5:5" x14ac:dyDescent="0.35">
      <c r="E307" s="14"/>
    </row>
    <row r="308" spans="5:5" x14ac:dyDescent="0.35">
      <c r="E308" s="14"/>
    </row>
    <row r="309" spans="5:5" x14ac:dyDescent="0.35">
      <c r="E309" s="14"/>
    </row>
    <row r="310" spans="5:5" x14ac:dyDescent="0.35">
      <c r="E310" s="14"/>
    </row>
    <row r="311" spans="5:5" x14ac:dyDescent="0.35">
      <c r="E311" s="14"/>
    </row>
    <row r="312" spans="5:5" x14ac:dyDescent="0.35">
      <c r="E312" s="14"/>
    </row>
    <row r="313" spans="5:5" x14ac:dyDescent="0.35">
      <c r="E313" s="14"/>
    </row>
    <row r="314" spans="5:5" x14ac:dyDescent="0.35">
      <c r="E314" s="14"/>
    </row>
    <row r="315" spans="5:5" x14ac:dyDescent="0.35">
      <c r="E315" s="14"/>
    </row>
    <row r="316" spans="5:5" x14ac:dyDescent="0.35">
      <c r="E316" s="14"/>
    </row>
    <row r="317" spans="5:5" x14ac:dyDescent="0.35">
      <c r="E317" s="14"/>
    </row>
    <row r="318" spans="5:5" x14ac:dyDescent="0.35">
      <c r="E318" s="14"/>
    </row>
    <row r="319" spans="5:5" x14ac:dyDescent="0.35">
      <c r="E319" s="14"/>
    </row>
    <row r="320" spans="5:5" x14ac:dyDescent="0.35">
      <c r="E320" s="14"/>
    </row>
    <row r="321" spans="5:5" x14ac:dyDescent="0.35">
      <c r="E321" s="14"/>
    </row>
    <row r="322" spans="5:5" x14ac:dyDescent="0.35">
      <c r="E322" s="14"/>
    </row>
    <row r="323" spans="5:5" x14ac:dyDescent="0.35">
      <c r="E323" s="14"/>
    </row>
    <row r="324" spans="5:5" x14ac:dyDescent="0.35">
      <c r="E324" s="14"/>
    </row>
    <row r="325" spans="5:5" x14ac:dyDescent="0.35">
      <c r="E325" s="14"/>
    </row>
    <row r="326" spans="5:5" x14ac:dyDescent="0.35">
      <c r="E326" s="14"/>
    </row>
    <row r="327" spans="5:5" x14ac:dyDescent="0.35">
      <c r="E327" s="14"/>
    </row>
    <row r="328" spans="5:5" x14ac:dyDescent="0.35">
      <c r="E328" s="14"/>
    </row>
    <row r="329" spans="5:5" x14ac:dyDescent="0.35">
      <c r="E329" s="14"/>
    </row>
    <row r="330" spans="5:5" x14ac:dyDescent="0.35">
      <c r="E330" s="14"/>
    </row>
    <row r="331" spans="5:5" x14ac:dyDescent="0.35">
      <c r="E331" s="14"/>
    </row>
    <row r="332" spans="5:5" x14ac:dyDescent="0.35">
      <c r="E332" s="14"/>
    </row>
    <row r="333" spans="5:5" x14ac:dyDescent="0.35">
      <c r="E333" s="14"/>
    </row>
    <row r="334" spans="5:5" x14ac:dyDescent="0.35">
      <c r="E334" s="14"/>
    </row>
    <row r="335" spans="5:5" x14ac:dyDescent="0.35">
      <c r="E335" s="14"/>
    </row>
    <row r="336" spans="5:5" x14ac:dyDescent="0.35">
      <c r="E336" s="14"/>
    </row>
    <row r="337" spans="5:5" x14ac:dyDescent="0.35">
      <c r="E337" s="14"/>
    </row>
    <row r="338" spans="5:5" x14ac:dyDescent="0.35">
      <c r="E338" s="14"/>
    </row>
    <row r="339" spans="5:5" x14ac:dyDescent="0.35">
      <c r="E339" s="14"/>
    </row>
    <row r="340" spans="5:5" x14ac:dyDescent="0.35">
      <c r="E340" s="14"/>
    </row>
    <row r="341" spans="5:5" x14ac:dyDescent="0.35">
      <c r="E341" s="14"/>
    </row>
    <row r="342" spans="5:5" x14ac:dyDescent="0.35">
      <c r="E342" s="14"/>
    </row>
    <row r="343" spans="5:5" x14ac:dyDescent="0.35">
      <c r="E343" s="14"/>
    </row>
    <row r="344" spans="5:5" x14ac:dyDescent="0.35">
      <c r="E344" s="14"/>
    </row>
    <row r="345" spans="5:5" x14ac:dyDescent="0.35">
      <c r="E345" s="14"/>
    </row>
    <row r="346" spans="5:5" x14ac:dyDescent="0.35">
      <c r="E346" s="14"/>
    </row>
    <row r="347" spans="5:5" x14ac:dyDescent="0.35">
      <c r="E347" s="14"/>
    </row>
    <row r="348" spans="5:5" x14ac:dyDescent="0.35">
      <c r="E348" s="14"/>
    </row>
    <row r="349" spans="5:5" x14ac:dyDescent="0.35">
      <c r="E349" s="14"/>
    </row>
    <row r="350" spans="5:5" x14ac:dyDescent="0.35">
      <c r="E350" s="14"/>
    </row>
    <row r="351" spans="5:5" x14ac:dyDescent="0.35">
      <c r="E351" s="14"/>
    </row>
    <row r="352" spans="5:5" x14ac:dyDescent="0.35">
      <c r="E352" s="14"/>
    </row>
    <row r="353" spans="5:5" x14ac:dyDescent="0.35">
      <c r="E353" s="14"/>
    </row>
    <row r="354" spans="5:5" x14ac:dyDescent="0.35">
      <c r="E354" s="14"/>
    </row>
    <row r="355" spans="5:5" x14ac:dyDescent="0.35">
      <c r="E355" s="14"/>
    </row>
    <row r="356" spans="5:5" x14ac:dyDescent="0.35">
      <c r="E356" s="14"/>
    </row>
    <row r="357" spans="5:5" x14ac:dyDescent="0.35">
      <c r="E357" s="14"/>
    </row>
    <row r="358" spans="5:5" x14ac:dyDescent="0.35">
      <c r="E358" s="14"/>
    </row>
    <row r="359" spans="5:5" x14ac:dyDescent="0.35">
      <c r="E359" s="14"/>
    </row>
    <row r="360" spans="5:5" x14ac:dyDescent="0.35">
      <c r="E360" s="14"/>
    </row>
    <row r="361" spans="5:5" x14ac:dyDescent="0.35">
      <c r="E361" s="14"/>
    </row>
    <row r="362" spans="5:5" x14ac:dyDescent="0.35">
      <c r="E362" s="14"/>
    </row>
    <row r="363" spans="5:5" x14ac:dyDescent="0.35">
      <c r="E363" s="14"/>
    </row>
    <row r="364" spans="5:5" x14ac:dyDescent="0.35">
      <c r="E364" s="14"/>
    </row>
    <row r="365" spans="5:5" x14ac:dyDescent="0.35">
      <c r="E365" s="14"/>
    </row>
    <row r="366" spans="5:5" x14ac:dyDescent="0.35">
      <c r="E366" s="14"/>
    </row>
    <row r="367" spans="5:5" x14ac:dyDescent="0.35">
      <c r="E367" s="14"/>
    </row>
    <row r="368" spans="5:5" x14ac:dyDescent="0.35">
      <c r="E368" s="14"/>
    </row>
    <row r="369" spans="5:5" x14ac:dyDescent="0.35">
      <c r="E369" s="14"/>
    </row>
    <row r="370" spans="5:5" x14ac:dyDescent="0.35">
      <c r="E370" s="14"/>
    </row>
    <row r="371" spans="5:5" x14ac:dyDescent="0.35">
      <c r="E371" s="14"/>
    </row>
    <row r="372" spans="5:5" x14ac:dyDescent="0.35">
      <c r="E372" s="14"/>
    </row>
    <row r="373" spans="5:5" x14ac:dyDescent="0.35">
      <c r="E373" s="14"/>
    </row>
    <row r="374" spans="5:5" x14ac:dyDescent="0.35">
      <c r="E374" s="14"/>
    </row>
    <row r="375" spans="5:5" x14ac:dyDescent="0.35">
      <c r="E375" s="14"/>
    </row>
    <row r="376" spans="5:5" x14ac:dyDescent="0.35">
      <c r="E376" s="14"/>
    </row>
    <row r="377" spans="5:5" x14ac:dyDescent="0.35">
      <c r="E377" s="14"/>
    </row>
    <row r="378" spans="5:5" x14ac:dyDescent="0.35">
      <c r="E378" s="14"/>
    </row>
    <row r="379" spans="5:5" x14ac:dyDescent="0.35">
      <c r="E379" s="14"/>
    </row>
    <row r="380" spans="5:5" x14ac:dyDescent="0.35">
      <c r="E380" s="14"/>
    </row>
    <row r="381" spans="5:5" x14ac:dyDescent="0.35">
      <c r="E381" s="14"/>
    </row>
    <row r="382" spans="5:5" x14ac:dyDescent="0.35">
      <c r="E382" s="14"/>
    </row>
    <row r="383" spans="5:5" x14ac:dyDescent="0.35">
      <c r="E383" s="14"/>
    </row>
    <row r="384" spans="5:5" x14ac:dyDescent="0.35">
      <c r="E384" s="14"/>
    </row>
    <row r="385" spans="5:5" x14ac:dyDescent="0.35">
      <c r="E385" s="14"/>
    </row>
    <row r="386" spans="5:5" x14ac:dyDescent="0.35">
      <c r="E386" s="14"/>
    </row>
    <row r="387" spans="5:5" x14ac:dyDescent="0.35">
      <c r="E387" s="14"/>
    </row>
    <row r="388" spans="5:5" x14ac:dyDescent="0.35">
      <c r="E388" s="14"/>
    </row>
    <row r="389" spans="5:5" x14ac:dyDescent="0.35">
      <c r="E389" s="14"/>
    </row>
    <row r="390" spans="5:5" x14ac:dyDescent="0.35">
      <c r="E390" s="14"/>
    </row>
    <row r="391" spans="5:5" x14ac:dyDescent="0.35">
      <c r="E391" s="14"/>
    </row>
    <row r="392" spans="5:5" x14ac:dyDescent="0.35">
      <c r="E392" s="14"/>
    </row>
    <row r="393" spans="5:5" x14ac:dyDescent="0.35">
      <c r="E393" s="14"/>
    </row>
    <row r="394" spans="5:5" x14ac:dyDescent="0.35">
      <c r="E394" s="14"/>
    </row>
    <row r="395" spans="5:5" x14ac:dyDescent="0.35">
      <c r="E395" s="14"/>
    </row>
    <row r="396" spans="5:5" x14ac:dyDescent="0.35">
      <c r="E396" s="14"/>
    </row>
    <row r="397" spans="5:5" x14ac:dyDescent="0.35">
      <c r="E397" s="14"/>
    </row>
    <row r="398" spans="5:5" x14ac:dyDescent="0.35">
      <c r="E398" s="14"/>
    </row>
    <row r="399" spans="5:5" x14ac:dyDescent="0.35">
      <c r="E399" s="14"/>
    </row>
    <row r="400" spans="5:5" x14ac:dyDescent="0.35">
      <c r="E400" s="14"/>
    </row>
    <row r="401" spans="5:5" x14ac:dyDescent="0.35">
      <c r="E401" s="14"/>
    </row>
    <row r="402" spans="5:5" x14ac:dyDescent="0.35">
      <c r="E402" s="14"/>
    </row>
    <row r="403" spans="5:5" x14ac:dyDescent="0.35">
      <c r="E403" s="14"/>
    </row>
    <row r="404" spans="5:5" x14ac:dyDescent="0.35">
      <c r="E404" s="14"/>
    </row>
    <row r="405" spans="5:5" x14ac:dyDescent="0.35">
      <c r="E405" s="14"/>
    </row>
    <row r="406" spans="5:5" x14ac:dyDescent="0.35">
      <c r="E406" s="14"/>
    </row>
    <row r="407" spans="5:5" x14ac:dyDescent="0.35">
      <c r="E407" s="14"/>
    </row>
    <row r="408" spans="5:5" x14ac:dyDescent="0.35">
      <c r="E408" s="14"/>
    </row>
    <row r="409" spans="5:5" x14ac:dyDescent="0.35">
      <c r="E409" s="14"/>
    </row>
    <row r="410" spans="5:5" x14ac:dyDescent="0.35">
      <c r="E410" s="14"/>
    </row>
    <row r="411" spans="5:5" x14ac:dyDescent="0.35">
      <c r="E411" s="14"/>
    </row>
    <row r="412" spans="5:5" x14ac:dyDescent="0.35">
      <c r="E412" s="14"/>
    </row>
    <row r="413" spans="5:5" x14ac:dyDescent="0.35">
      <c r="E413" s="14"/>
    </row>
    <row r="414" spans="5:5" x14ac:dyDescent="0.35">
      <c r="E414" s="14"/>
    </row>
    <row r="415" spans="5:5" x14ac:dyDescent="0.35">
      <c r="E415" s="14"/>
    </row>
    <row r="416" spans="5:5" x14ac:dyDescent="0.35">
      <c r="E416" s="14"/>
    </row>
    <row r="417" spans="5:5" x14ac:dyDescent="0.35">
      <c r="E417" s="14"/>
    </row>
    <row r="418" spans="5:5" x14ac:dyDescent="0.35">
      <c r="E418" s="14"/>
    </row>
    <row r="419" spans="5:5" x14ac:dyDescent="0.35">
      <c r="E419" s="14"/>
    </row>
    <row r="420" spans="5:5" x14ac:dyDescent="0.35">
      <c r="E420" s="14"/>
    </row>
    <row r="421" spans="5:5" x14ac:dyDescent="0.35">
      <c r="E421" s="14"/>
    </row>
    <row r="422" spans="5:5" x14ac:dyDescent="0.35">
      <c r="E422" s="14"/>
    </row>
    <row r="423" spans="5:5" x14ac:dyDescent="0.35">
      <c r="E423" s="14"/>
    </row>
    <row r="424" spans="5:5" x14ac:dyDescent="0.35">
      <c r="E424" s="14"/>
    </row>
    <row r="425" spans="5:5" x14ac:dyDescent="0.35">
      <c r="E425" s="14"/>
    </row>
    <row r="426" spans="5:5" x14ac:dyDescent="0.35">
      <c r="E426" s="14"/>
    </row>
    <row r="427" spans="5:5" x14ac:dyDescent="0.35">
      <c r="E427" s="14"/>
    </row>
    <row r="428" spans="5:5" x14ac:dyDescent="0.35">
      <c r="E428" s="14"/>
    </row>
    <row r="429" spans="5:5" x14ac:dyDescent="0.35">
      <c r="E429" s="14"/>
    </row>
    <row r="430" spans="5:5" x14ac:dyDescent="0.35">
      <c r="E430" s="14"/>
    </row>
    <row r="431" spans="5:5" x14ac:dyDescent="0.35">
      <c r="E431" s="14"/>
    </row>
    <row r="432" spans="5:5" x14ac:dyDescent="0.35">
      <c r="E432" s="14"/>
    </row>
    <row r="433" spans="5:5" x14ac:dyDescent="0.35">
      <c r="E433" s="14"/>
    </row>
    <row r="434" spans="5:5" x14ac:dyDescent="0.35">
      <c r="E434" s="14"/>
    </row>
    <row r="435" spans="5:5" x14ac:dyDescent="0.35">
      <c r="E435" s="14"/>
    </row>
    <row r="436" spans="5:5" x14ac:dyDescent="0.35">
      <c r="E436" s="14"/>
    </row>
    <row r="437" spans="5:5" x14ac:dyDescent="0.35">
      <c r="E437" s="14"/>
    </row>
    <row r="438" spans="5:5" x14ac:dyDescent="0.35">
      <c r="E438" s="14"/>
    </row>
    <row r="439" spans="5:5" x14ac:dyDescent="0.35">
      <c r="E439" s="14"/>
    </row>
    <row r="440" spans="5:5" x14ac:dyDescent="0.35">
      <c r="E440" s="14"/>
    </row>
    <row r="441" spans="5:5" x14ac:dyDescent="0.35">
      <c r="E441" s="14"/>
    </row>
    <row r="442" spans="5:5" x14ac:dyDescent="0.35">
      <c r="E442" s="14"/>
    </row>
    <row r="443" spans="5:5" x14ac:dyDescent="0.35">
      <c r="E443" s="14"/>
    </row>
    <row r="444" spans="5:5" x14ac:dyDescent="0.35">
      <c r="E444" s="14"/>
    </row>
    <row r="445" spans="5:5" x14ac:dyDescent="0.35">
      <c r="E445" s="14"/>
    </row>
    <row r="446" spans="5:5" x14ac:dyDescent="0.35">
      <c r="E446" s="14"/>
    </row>
    <row r="447" spans="5:5" x14ac:dyDescent="0.35">
      <c r="E447" s="14"/>
    </row>
    <row r="448" spans="5:5" x14ac:dyDescent="0.35">
      <c r="E448" s="14"/>
    </row>
    <row r="449" spans="5:5" x14ac:dyDescent="0.35">
      <c r="E449" s="14"/>
    </row>
    <row r="450" spans="5:5" x14ac:dyDescent="0.35">
      <c r="E450" s="14"/>
    </row>
    <row r="451" spans="5:5" x14ac:dyDescent="0.35">
      <c r="E451" s="14"/>
    </row>
    <row r="452" spans="5:5" x14ac:dyDescent="0.35">
      <c r="E452" s="14"/>
    </row>
    <row r="453" spans="5:5" x14ac:dyDescent="0.35">
      <c r="E453" s="14"/>
    </row>
    <row r="454" spans="5:5" x14ac:dyDescent="0.35">
      <c r="E454" s="14"/>
    </row>
    <row r="455" spans="5:5" x14ac:dyDescent="0.35">
      <c r="E455" s="14"/>
    </row>
    <row r="456" spans="5:5" x14ac:dyDescent="0.35">
      <c r="E456" s="14"/>
    </row>
    <row r="457" spans="5:5" x14ac:dyDescent="0.35">
      <c r="E457" s="14"/>
    </row>
    <row r="458" spans="5:5" x14ac:dyDescent="0.35">
      <c r="E458" s="14"/>
    </row>
    <row r="459" spans="5:5" x14ac:dyDescent="0.35">
      <c r="E459" s="14"/>
    </row>
    <row r="460" spans="5:5" x14ac:dyDescent="0.35">
      <c r="E460" s="14"/>
    </row>
    <row r="461" spans="5:5" x14ac:dyDescent="0.35">
      <c r="E461" s="14"/>
    </row>
    <row r="462" spans="5:5" x14ac:dyDescent="0.35">
      <c r="E462" s="14"/>
    </row>
    <row r="463" spans="5:5" x14ac:dyDescent="0.35">
      <c r="E463" s="14"/>
    </row>
    <row r="464" spans="5:5" x14ac:dyDescent="0.35">
      <c r="E464" s="14"/>
    </row>
    <row r="465" spans="5:5" x14ac:dyDescent="0.35">
      <c r="E465" s="14"/>
    </row>
    <row r="466" spans="5:5" x14ac:dyDescent="0.35">
      <c r="E466" s="14"/>
    </row>
    <row r="467" spans="5:5" x14ac:dyDescent="0.35">
      <c r="E467" s="14"/>
    </row>
    <row r="468" spans="5:5" x14ac:dyDescent="0.35">
      <c r="E468" s="14"/>
    </row>
    <row r="469" spans="5:5" x14ac:dyDescent="0.35">
      <c r="E469" s="14"/>
    </row>
    <row r="470" spans="5:5" x14ac:dyDescent="0.35">
      <c r="E470" s="14"/>
    </row>
    <row r="471" spans="5:5" x14ac:dyDescent="0.35">
      <c r="E471" s="14"/>
    </row>
    <row r="472" spans="5:5" x14ac:dyDescent="0.35">
      <c r="E472" s="14"/>
    </row>
    <row r="473" spans="5:5" x14ac:dyDescent="0.35">
      <c r="E473" s="14"/>
    </row>
    <row r="474" spans="5:5" x14ac:dyDescent="0.35">
      <c r="E474" s="14"/>
    </row>
    <row r="475" spans="5:5" x14ac:dyDescent="0.35">
      <c r="E475" s="14"/>
    </row>
    <row r="476" spans="5:5" x14ac:dyDescent="0.35">
      <c r="E476" s="14"/>
    </row>
    <row r="477" spans="5:5" x14ac:dyDescent="0.35">
      <c r="E477" s="14"/>
    </row>
    <row r="478" spans="5:5" x14ac:dyDescent="0.35">
      <c r="E478" s="14"/>
    </row>
    <row r="479" spans="5:5" x14ac:dyDescent="0.35">
      <c r="E479" s="14"/>
    </row>
    <row r="480" spans="5:5" x14ac:dyDescent="0.35">
      <c r="E480" s="14"/>
    </row>
    <row r="481" spans="5:5" x14ac:dyDescent="0.35">
      <c r="E481" s="14"/>
    </row>
    <row r="482" spans="5:5" x14ac:dyDescent="0.35">
      <c r="E482" s="14"/>
    </row>
    <row r="483" spans="5:5" x14ac:dyDescent="0.35">
      <c r="E483" s="14"/>
    </row>
    <row r="484" spans="5:5" x14ac:dyDescent="0.35">
      <c r="E484" s="14"/>
    </row>
    <row r="485" spans="5:5" x14ac:dyDescent="0.35">
      <c r="E485" s="14"/>
    </row>
    <row r="486" spans="5:5" x14ac:dyDescent="0.35">
      <c r="E486" s="14"/>
    </row>
    <row r="487" spans="5:5" x14ac:dyDescent="0.35">
      <c r="E487" s="14"/>
    </row>
    <row r="488" spans="5:5" x14ac:dyDescent="0.35">
      <c r="E488" s="14"/>
    </row>
    <row r="489" spans="5:5" x14ac:dyDescent="0.35">
      <c r="E489" s="14"/>
    </row>
    <row r="490" spans="5:5" x14ac:dyDescent="0.35">
      <c r="E490" s="14"/>
    </row>
    <row r="491" spans="5:5" x14ac:dyDescent="0.35">
      <c r="E491" s="14"/>
    </row>
    <row r="492" spans="5:5" x14ac:dyDescent="0.35">
      <c r="E492" s="14"/>
    </row>
    <row r="493" spans="5:5" x14ac:dyDescent="0.35">
      <c r="E493" s="14"/>
    </row>
    <row r="494" spans="5:5" x14ac:dyDescent="0.35">
      <c r="E494" s="14"/>
    </row>
    <row r="495" spans="5:5" x14ac:dyDescent="0.35">
      <c r="E495" s="14"/>
    </row>
    <row r="496" spans="5:5" x14ac:dyDescent="0.35">
      <c r="E496" s="14"/>
    </row>
    <row r="497" spans="5:5" x14ac:dyDescent="0.35">
      <c r="E497" s="14"/>
    </row>
    <row r="498" spans="5:5" x14ac:dyDescent="0.35">
      <c r="E498" s="14"/>
    </row>
    <row r="499" spans="5:5" x14ac:dyDescent="0.35">
      <c r="E499" s="14"/>
    </row>
    <row r="500" spans="5:5" x14ac:dyDescent="0.35">
      <c r="E500" s="14"/>
    </row>
    <row r="501" spans="5:5" x14ac:dyDescent="0.35">
      <c r="E501" s="14"/>
    </row>
    <row r="502" spans="5:5" x14ac:dyDescent="0.35">
      <c r="E502" s="14"/>
    </row>
    <row r="503" spans="5:5" x14ac:dyDescent="0.35">
      <c r="E503" s="14"/>
    </row>
    <row r="504" spans="5:5" x14ac:dyDescent="0.35">
      <c r="E504" s="14"/>
    </row>
    <row r="505" spans="5:5" x14ac:dyDescent="0.35">
      <c r="E505" s="14"/>
    </row>
    <row r="506" spans="5:5" x14ac:dyDescent="0.35">
      <c r="E506" s="14"/>
    </row>
    <row r="507" spans="5:5" x14ac:dyDescent="0.35">
      <c r="E507" s="14"/>
    </row>
    <row r="508" spans="5:5" x14ac:dyDescent="0.35">
      <c r="E508" s="14"/>
    </row>
    <row r="509" spans="5:5" x14ac:dyDescent="0.35">
      <c r="E509" s="14"/>
    </row>
    <row r="510" spans="5:5" x14ac:dyDescent="0.35">
      <c r="E510" s="14"/>
    </row>
    <row r="511" spans="5:5" x14ac:dyDescent="0.35">
      <c r="E511" s="14"/>
    </row>
    <row r="512" spans="5:5" x14ac:dyDescent="0.35">
      <c r="E512" s="14"/>
    </row>
    <row r="513" spans="5:5" x14ac:dyDescent="0.35">
      <c r="E513" s="14"/>
    </row>
    <row r="514" spans="5:5" x14ac:dyDescent="0.35">
      <c r="E514" s="14"/>
    </row>
    <row r="515" spans="5:5" x14ac:dyDescent="0.35">
      <c r="E515" s="14"/>
    </row>
    <row r="516" spans="5:5" x14ac:dyDescent="0.35">
      <c r="E516" s="14"/>
    </row>
    <row r="517" spans="5:5" x14ac:dyDescent="0.35">
      <c r="E517" s="14"/>
    </row>
    <row r="518" spans="5:5" x14ac:dyDescent="0.35">
      <c r="E518" s="14"/>
    </row>
    <row r="519" spans="5:5" x14ac:dyDescent="0.35">
      <c r="E519" s="14"/>
    </row>
    <row r="520" spans="5:5" x14ac:dyDescent="0.35">
      <c r="E520" s="14"/>
    </row>
    <row r="521" spans="5:5" x14ac:dyDescent="0.35">
      <c r="E521" s="14"/>
    </row>
    <row r="522" spans="5:5" x14ac:dyDescent="0.35">
      <c r="E522" s="14"/>
    </row>
    <row r="523" spans="5:5" x14ac:dyDescent="0.35">
      <c r="E523" s="14"/>
    </row>
    <row r="524" spans="5:5" x14ac:dyDescent="0.35">
      <c r="E524" s="14"/>
    </row>
    <row r="525" spans="5:5" x14ac:dyDescent="0.35">
      <c r="E525" s="14"/>
    </row>
    <row r="526" spans="5:5" x14ac:dyDescent="0.35">
      <c r="E526" s="14"/>
    </row>
    <row r="527" spans="5:5" x14ac:dyDescent="0.35">
      <c r="E527" s="14"/>
    </row>
    <row r="528" spans="5:5" x14ac:dyDescent="0.35">
      <c r="E528" s="14"/>
    </row>
    <row r="529" spans="5:5" x14ac:dyDescent="0.35">
      <c r="E529" s="14"/>
    </row>
    <row r="530" spans="5:5" x14ac:dyDescent="0.35">
      <c r="E530" s="14"/>
    </row>
    <row r="531" spans="5:5" x14ac:dyDescent="0.35">
      <c r="E531" s="14"/>
    </row>
    <row r="532" spans="5:5" x14ac:dyDescent="0.35">
      <c r="E532" s="14"/>
    </row>
    <row r="533" spans="5:5" x14ac:dyDescent="0.35">
      <c r="E533" s="14"/>
    </row>
    <row r="534" spans="5:5" x14ac:dyDescent="0.35">
      <c r="E534" s="14"/>
    </row>
    <row r="535" spans="5:5" x14ac:dyDescent="0.35">
      <c r="E535" s="14"/>
    </row>
    <row r="536" spans="5:5" x14ac:dyDescent="0.35">
      <c r="E536" s="14"/>
    </row>
    <row r="537" spans="5:5" x14ac:dyDescent="0.35">
      <c r="E537" s="14"/>
    </row>
    <row r="538" spans="5:5" x14ac:dyDescent="0.35">
      <c r="E538" s="14"/>
    </row>
    <row r="539" spans="5:5" x14ac:dyDescent="0.35">
      <c r="E539" s="14"/>
    </row>
    <row r="540" spans="5:5" x14ac:dyDescent="0.35">
      <c r="E540" s="14"/>
    </row>
    <row r="541" spans="5:5" x14ac:dyDescent="0.35">
      <c r="E541" s="14"/>
    </row>
    <row r="542" spans="5:5" x14ac:dyDescent="0.35">
      <c r="E542" s="14"/>
    </row>
    <row r="543" spans="5:5" x14ac:dyDescent="0.35">
      <c r="E543" s="14"/>
    </row>
    <row r="544" spans="5:5" x14ac:dyDescent="0.35">
      <c r="E544" s="14"/>
    </row>
    <row r="545" spans="5:5" x14ac:dyDescent="0.35">
      <c r="E545" s="14"/>
    </row>
    <row r="546" spans="5:5" x14ac:dyDescent="0.35">
      <c r="E546" s="14"/>
    </row>
    <row r="547" spans="5:5" x14ac:dyDescent="0.35">
      <c r="E547" s="14"/>
    </row>
    <row r="548" spans="5:5" x14ac:dyDescent="0.35">
      <c r="E548" s="14"/>
    </row>
    <row r="549" spans="5:5" x14ac:dyDescent="0.35">
      <c r="E549" s="14"/>
    </row>
    <row r="550" spans="5:5" x14ac:dyDescent="0.35">
      <c r="E550" s="14"/>
    </row>
    <row r="551" spans="5:5" x14ac:dyDescent="0.35">
      <c r="E551" s="14"/>
    </row>
    <row r="552" spans="5:5" x14ac:dyDescent="0.35">
      <c r="E552" s="14"/>
    </row>
    <row r="553" spans="5:5" x14ac:dyDescent="0.35">
      <c r="E553" s="14"/>
    </row>
    <row r="554" spans="5:5" x14ac:dyDescent="0.35">
      <c r="E554" s="14"/>
    </row>
    <row r="555" spans="5:5" x14ac:dyDescent="0.35">
      <c r="E555" s="14"/>
    </row>
    <row r="556" spans="5:5" x14ac:dyDescent="0.35">
      <c r="E556" s="14"/>
    </row>
    <row r="557" spans="5:5" x14ac:dyDescent="0.35">
      <c r="E557" s="14"/>
    </row>
    <row r="558" spans="5:5" x14ac:dyDescent="0.35">
      <c r="E558" s="14"/>
    </row>
    <row r="559" spans="5:5" x14ac:dyDescent="0.35">
      <c r="E559" s="14"/>
    </row>
    <row r="560" spans="5:5" x14ac:dyDescent="0.35">
      <c r="E560" s="14"/>
    </row>
    <row r="561" spans="5:5" x14ac:dyDescent="0.35">
      <c r="E561" s="14"/>
    </row>
    <row r="562" spans="5:5" x14ac:dyDescent="0.35">
      <c r="E562" s="14"/>
    </row>
    <row r="563" spans="5:5" x14ac:dyDescent="0.35">
      <c r="E563" s="14"/>
    </row>
    <row r="564" spans="5:5" x14ac:dyDescent="0.35">
      <c r="E564" s="14"/>
    </row>
    <row r="565" spans="5:5" x14ac:dyDescent="0.35">
      <c r="E565" s="14"/>
    </row>
    <row r="566" spans="5:5" x14ac:dyDescent="0.35">
      <c r="E566" s="14"/>
    </row>
    <row r="567" spans="5:5" x14ac:dyDescent="0.35">
      <c r="E567" s="14"/>
    </row>
    <row r="568" spans="5:5" x14ac:dyDescent="0.35">
      <c r="E568" s="14"/>
    </row>
    <row r="569" spans="5:5" x14ac:dyDescent="0.35">
      <c r="E569" s="14"/>
    </row>
    <row r="570" spans="5:5" x14ac:dyDescent="0.35">
      <c r="E570" s="14"/>
    </row>
    <row r="571" spans="5:5" x14ac:dyDescent="0.35">
      <c r="E571" s="14"/>
    </row>
    <row r="572" spans="5:5" x14ac:dyDescent="0.35">
      <c r="E572" s="14"/>
    </row>
    <row r="573" spans="5:5" x14ac:dyDescent="0.35">
      <c r="E573" s="14"/>
    </row>
    <row r="574" spans="5:5" x14ac:dyDescent="0.35">
      <c r="E574" s="14"/>
    </row>
    <row r="575" spans="5:5" x14ac:dyDescent="0.35">
      <c r="E575" s="14"/>
    </row>
    <row r="576" spans="5:5" x14ac:dyDescent="0.35">
      <c r="E576" s="14"/>
    </row>
    <row r="577" spans="5:5" x14ac:dyDescent="0.35">
      <c r="E577" s="14"/>
    </row>
    <row r="578" spans="5:5" x14ac:dyDescent="0.35">
      <c r="E578" s="14"/>
    </row>
    <row r="579" spans="5:5" x14ac:dyDescent="0.35">
      <c r="E579" s="14"/>
    </row>
    <row r="580" spans="5:5" x14ac:dyDescent="0.35">
      <c r="E580" s="14"/>
    </row>
    <row r="581" spans="5:5" x14ac:dyDescent="0.35">
      <c r="E581" s="14"/>
    </row>
    <row r="582" spans="5:5" x14ac:dyDescent="0.35">
      <c r="E582" s="14"/>
    </row>
    <row r="583" spans="5:5" x14ac:dyDescent="0.35">
      <c r="E583" s="14"/>
    </row>
    <row r="584" spans="5:5" x14ac:dyDescent="0.35">
      <c r="E584" s="14"/>
    </row>
    <row r="585" spans="5:5" x14ac:dyDescent="0.35">
      <c r="E585" s="14"/>
    </row>
    <row r="586" spans="5:5" x14ac:dyDescent="0.35">
      <c r="E586" s="14"/>
    </row>
    <row r="587" spans="5:5" x14ac:dyDescent="0.35">
      <c r="E587" s="14"/>
    </row>
    <row r="588" spans="5:5" x14ac:dyDescent="0.35">
      <c r="E588" s="14"/>
    </row>
    <row r="589" spans="5:5" x14ac:dyDescent="0.35">
      <c r="E589" s="14"/>
    </row>
    <row r="590" spans="5:5" x14ac:dyDescent="0.35">
      <c r="E590" s="14"/>
    </row>
    <row r="591" spans="5:5" x14ac:dyDescent="0.35">
      <c r="E591" s="14"/>
    </row>
    <row r="592" spans="5:5" x14ac:dyDescent="0.35">
      <c r="E592" s="14"/>
    </row>
    <row r="593" spans="5:5" x14ac:dyDescent="0.35">
      <c r="E593" s="14"/>
    </row>
    <row r="594" spans="5:5" x14ac:dyDescent="0.35">
      <c r="E594" s="14"/>
    </row>
    <row r="595" spans="5:5" x14ac:dyDescent="0.35">
      <c r="E595" s="14"/>
    </row>
    <row r="596" spans="5:5" x14ac:dyDescent="0.35">
      <c r="E596" s="14"/>
    </row>
    <row r="597" spans="5:5" x14ac:dyDescent="0.35">
      <c r="E597" s="14"/>
    </row>
    <row r="598" spans="5:5" x14ac:dyDescent="0.35">
      <c r="E598" s="14"/>
    </row>
    <row r="599" spans="5:5" x14ac:dyDescent="0.35">
      <c r="E599" s="14"/>
    </row>
    <row r="600" spans="5:5" x14ac:dyDescent="0.35">
      <c r="E600" s="14"/>
    </row>
    <row r="601" spans="5:5" x14ac:dyDescent="0.35">
      <c r="E601" s="14"/>
    </row>
    <row r="602" spans="5:5" x14ac:dyDescent="0.35">
      <c r="E602" s="14"/>
    </row>
    <row r="603" spans="5:5" x14ac:dyDescent="0.35">
      <c r="E603" s="14"/>
    </row>
    <row r="604" spans="5:5" x14ac:dyDescent="0.35">
      <c r="E604" s="14"/>
    </row>
    <row r="605" spans="5:5" x14ac:dyDescent="0.35">
      <c r="E605" s="14"/>
    </row>
    <row r="606" spans="5:5" x14ac:dyDescent="0.35">
      <c r="E606" s="14"/>
    </row>
    <row r="607" spans="5:5" x14ac:dyDescent="0.35">
      <c r="E607" s="14"/>
    </row>
    <row r="608" spans="5:5" x14ac:dyDescent="0.35">
      <c r="E608" s="14"/>
    </row>
    <row r="609" spans="5:5" x14ac:dyDescent="0.35">
      <c r="E609" s="14"/>
    </row>
    <row r="610" spans="5:5" x14ac:dyDescent="0.35">
      <c r="E610" s="14"/>
    </row>
    <row r="611" spans="5:5" x14ac:dyDescent="0.35">
      <c r="E611" s="14"/>
    </row>
    <row r="612" spans="5:5" x14ac:dyDescent="0.35">
      <c r="E612" s="14"/>
    </row>
    <row r="613" spans="5:5" x14ac:dyDescent="0.35">
      <c r="E613" s="14"/>
    </row>
    <row r="614" spans="5:5" x14ac:dyDescent="0.35">
      <c r="E614" s="14"/>
    </row>
    <row r="615" spans="5:5" x14ac:dyDescent="0.35">
      <c r="E615" s="14"/>
    </row>
    <row r="616" spans="5:5" x14ac:dyDescent="0.35">
      <c r="E616" s="14"/>
    </row>
    <row r="617" spans="5:5" x14ac:dyDescent="0.35">
      <c r="E617" s="14"/>
    </row>
    <row r="618" spans="5:5" x14ac:dyDescent="0.35">
      <c r="E618" s="14"/>
    </row>
    <row r="619" spans="5:5" x14ac:dyDescent="0.35">
      <c r="E619" s="14"/>
    </row>
    <row r="620" spans="5:5" x14ac:dyDescent="0.35">
      <c r="E620" s="14"/>
    </row>
    <row r="621" spans="5:5" x14ac:dyDescent="0.35">
      <c r="E621" s="14"/>
    </row>
    <row r="622" spans="5:5" x14ac:dyDescent="0.35">
      <c r="E622" s="14"/>
    </row>
    <row r="623" spans="5:5" x14ac:dyDescent="0.35">
      <c r="E623" s="14"/>
    </row>
    <row r="624" spans="5:5" x14ac:dyDescent="0.35">
      <c r="E624" s="14"/>
    </row>
    <row r="625" spans="5:5" x14ac:dyDescent="0.35">
      <c r="E625" s="14"/>
    </row>
    <row r="626" spans="5:5" x14ac:dyDescent="0.35">
      <c r="E626" s="14"/>
    </row>
    <row r="627" spans="5:5" x14ac:dyDescent="0.35">
      <c r="E627" s="14"/>
    </row>
    <row r="628" spans="5:5" x14ac:dyDescent="0.35">
      <c r="E628" s="14"/>
    </row>
    <row r="629" spans="5:5" x14ac:dyDescent="0.35">
      <c r="E629" s="14"/>
    </row>
    <row r="630" spans="5:5" x14ac:dyDescent="0.35">
      <c r="E630" s="14"/>
    </row>
    <row r="631" spans="5:5" x14ac:dyDescent="0.35">
      <c r="E631" s="14"/>
    </row>
    <row r="632" spans="5:5" x14ac:dyDescent="0.35">
      <c r="E632" s="14"/>
    </row>
    <row r="633" spans="5:5" x14ac:dyDescent="0.35">
      <c r="E633" s="14"/>
    </row>
    <row r="634" spans="5:5" x14ac:dyDescent="0.35">
      <c r="E634" s="14"/>
    </row>
    <row r="635" spans="5:5" x14ac:dyDescent="0.35">
      <c r="E635" s="14"/>
    </row>
    <row r="636" spans="5:5" x14ac:dyDescent="0.35">
      <c r="E636" s="14"/>
    </row>
    <row r="637" spans="5:5" x14ac:dyDescent="0.35">
      <c r="E637" s="14"/>
    </row>
    <row r="638" spans="5:5" x14ac:dyDescent="0.35">
      <c r="E638" s="14"/>
    </row>
    <row r="639" spans="5:5" x14ac:dyDescent="0.35">
      <c r="E639" s="14"/>
    </row>
    <row r="640" spans="5:5" x14ac:dyDescent="0.35">
      <c r="E640" s="14"/>
    </row>
    <row r="641" spans="5:5" x14ac:dyDescent="0.35">
      <c r="E641" s="14"/>
    </row>
    <row r="642" spans="5:5" x14ac:dyDescent="0.35">
      <c r="E642" s="14"/>
    </row>
    <row r="643" spans="5:5" x14ac:dyDescent="0.35">
      <c r="E643" s="14"/>
    </row>
    <row r="644" spans="5:5" x14ac:dyDescent="0.35">
      <c r="E644" s="14"/>
    </row>
    <row r="645" spans="5:5" x14ac:dyDescent="0.35">
      <c r="E645" s="14"/>
    </row>
    <row r="646" spans="5:5" x14ac:dyDescent="0.35">
      <c r="E646" s="14"/>
    </row>
    <row r="647" spans="5:5" x14ac:dyDescent="0.35">
      <c r="E647" s="14"/>
    </row>
    <row r="648" spans="5:5" x14ac:dyDescent="0.35">
      <c r="E648" s="14"/>
    </row>
    <row r="649" spans="5:5" x14ac:dyDescent="0.35">
      <c r="E649" s="14"/>
    </row>
    <row r="650" spans="5:5" x14ac:dyDescent="0.35">
      <c r="E650" s="14"/>
    </row>
    <row r="651" spans="5:5" x14ac:dyDescent="0.35">
      <c r="E651" s="14"/>
    </row>
    <row r="652" spans="5:5" x14ac:dyDescent="0.35">
      <c r="E652" s="14"/>
    </row>
    <row r="653" spans="5:5" x14ac:dyDescent="0.35">
      <c r="E653" s="14"/>
    </row>
    <row r="654" spans="5:5" x14ac:dyDescent="0.35">
      <c r="E654" s="14"/>
    </row>
    <row r="655" spans="5:5" x14ac:dyDescent="0.35">
      <c r="E655" s="14"/>
    </row>
    <row r="656" spans="5:5" x14ac:dyDescent="0.35">
      <c r="E656" s="14"/>
    </row>
    <row r="657" spans="5:5" x14ac:dyDescent="0.35">
      <c r="E657" s="14"/>
    </row>
    <row r="658" spans="5:5" x14ac:dyDescent="0.35">
      <c r="E658" s="14"/>
    </row>
    <row r="659" spans="5:5" x14ac:dyDescent="0.35">
      <c r="E659" s="14"/>
    </row>
    <row r="660" spans="5:5" x14ac:dyDescent="0.35">
      <c r="E660" s="14"/>
    </row>
    <row r="661" spans="5:5" x14ac:dyDescent="0.35">
      <c r="E661" s="14"/>
    </row>
    <row r="662" spans="5:5" x14ac:dyDescent="0.35">
      <c r="E662" s="14"/>
    </row>
    <row r="663" spans="5:5" x14ac:dyDescent="0.35">
      <c r="E663" s="14"/>
    </row>
    <row r="664" spans="5:5" x14ac:dyDescent="0.35">
      <c r="E664" s="14"/>
    </row>
    <row r="665" spans="5:5" x14ac:dyDescent="0.35">
      <c r="E665" s="14"/>
    </row>
    <row r="666" spans="5:5" x14ac:dyDescent="0.35">
      <c r="E666" s="14"/>
    </row>
    <row r="667" spans="5:5" x14ac:dyDescent="0.35">
      <c r="E667" s="14"/>
    </row>
    <row r="668" spans="5:5" x14ac:dyDescent="0.35">
      <c r="E668" s="14"/>
    </row>
    <row r="669" spans="5:5" x14ac:dyDescent="0.35">
      <c r="E669" s="14"/>
    </row>
    <row r="670" spans="5:5" x14ac:dyDescent="0.35">
      <c r="E670" s="14"/>
    </row>
    <row r="671" spans="5:5" x14ac:dyDescent="0.35">
      <c r="E671" s="14"/>
    </row>
    <row r="672" spans="5:5" x14ac:dyDescent="0.35">
      <c r="E672" s="14"/>
    </row>
    <row r="673" spans="5:5" x14ac:dyDescent="0.35">
      <c r="E673" s="14"/>
    </row>
    <row r="674" spans="5:5" x14ac:dyDescent="0.35">
      <c r="E674" s="14"/>
    </row>
    <row r="675" spans="5:5" x14ac:dyDescent="0.35">
      <c r="E675" s="14"/>
    </row>
    <row r="676" spans="5:5" x14ac:dyDescent="0.35">
      <c r="E676" s="14"/>
    </row>
    <row r="677" spans="5:5" x14ac:dyDescent="0.35">
      <c r="E677" s="14"/>
    </row>
    <row r="678" spans="5:5" x14ac:dyDescent="0.35">
      <c r="E678" s="14"/>
    </row>
    <row r="679" spans="5:5" x14ac:dyDescent="0.35">
      <c r="E679" s="14"/>
    </row>
    <row r="680" spans="5:5" x14ac:dyDescent="0.35">
      <c r="E680" s="14"/>
    </row>
    <row r="681" spans="5:5" x14ac:dyDescent="0.35">
      <c r="E681" s="14"/>
    </row>
    <row r="682" spans="5:5" x14ac:dyDescent="0.35">
      <c r="E682" s="14"/>
    </row>
    <row r="683" spans="5:5" x14ac:dyDescent="0.35">
      <c r="E683" s="14"/>
    </row>
    <row r="684" spans="5:5" x14ac:dyDescent="0.35">
      <c r="E684" s="14"/>
    </row>
    <row r="685" spans="5:5" x14ac:dyDescent="0.35">
      <c r="E685" s="14"/>
    </row>
    <row r="686" spans="5:5" x14ac:dyDescent="0.35">
      <c r="E686" s="14"/>
    </row>
    <row r="687" spans="5:5" x14ac:dyDescent="0.35">
      <c r="E687" s="14"/>
    </row>
    <row r="688" spans="5:5" x14ac:dyDescent="0.35">
      <c r="E688" s="14"/>
    </row>
    <row r="689" spans="5:5" x14ac:dyDescent="0.35">
      <c r="E689" s="14"/>
    </row>
    <row r="690" spans="5:5" x14ac:dyDescent="0.35">
      <c r="E690" s="14"/>
    </row>
    <row r="691" spans="5:5" x14ac:dyDescent="0.35">
      <c r="E691" s="14"/>
    </row>
    <row r="692" spans="5:5" x14ac:dyDescent="0.35">
      <c r="E692" s="14"/>
    </row>
    <row r="693" spans="5:5" x14ac:dyDescent="0.35">
      <c r="E693" s="14"/>
    </row>
    <row r="694" spans="5:5" x14ac:dyDescent="0.35">
      <c r="E694" s="14"/>
    </row>
    <row r="695" spans="5:5" x14ac:dyDescent="0.35">
      <c r="E695" s="14"/>
    </row>
    <row r="696" spans="5:5" x14ac:dyDescent="0.35">
      <c r="E696" s="14"/>
    </row>
    <row r="697" spans="5:5" x14ac:dyDescent="0.35">
      <c r="E697" s="14"/>
    </row>
    <row r="698" spans="5:5" x14ac:dyDescent="0.35">
      <c r="E698" s="14"/>
    </row>
    <row r="699" spans="5:5" x14ac:dyDescent="0.35">
      <c r="E699" s="14"/>
    </row>
    <row r="700" spans="5:5" x14ac:dyDescent="0.35">
      <c r="E700" s="14"/>
    </row>
    <row r="701" spans="5:5" x14ac:dyDescent="0.35">
      <c r="E701" s="14"/>
    </row>
    <row r="702" spans="5:5" x14ac:dyDescent="0.35">
      <c r="E702" s="14"/>
    </row>
    <row r="703" spans="5:5" x14ac:dyDescent="0.35">
      <c r="E703" s="14"/>
    </row>
    <row r="704" spans="5:5" x14ac:dyDescent="0.35">
      <c r="E704" s="14"/>
    </row>
    <row r="705" spans="5:5" x14ac:dyDescent="0.35">
      <c r="E705" s="14"/>
    </row>
    <row r="706" spans="5:5" x14ac:dyDescent="0.35">
      <c r="E706" s="14"/>
    </row>
    <row r="707" spans="5:5" x14ac:dyDescent="0.35">
      <c r="E707" s="14"/>
    </row>
    <row r="708" spans="5:5" x14ac:dyDescent="0.35">
      <c r="E708" s="14"/>
    </row>
    <row r="709" spans="5:5" x14ac:dyDescent="0.35">
      <c r="E709" s="14"/>
    </row>
    <row r="710" spans="5:5" x14ac:dyDescent="0.35">
      <c r="E710" s="14"/>
    </row>
    <row r="711" spans="5:5" x14ac:dyDescent="0.35">
      <c r="E711" s="14"/>
    </row>
    <row r="712" spans="5:5" x14ac:dyDescent="0.35">
      <c r="E712" s="14"/>
    </row>
    <row r="713" spans="5:5" x14ac:dyDescent="0.35">
      <c r="E713" s="14"/>
    </row>
    <row r="714" spans="5:5" x14ac:dyDescent="0.35">
      <c r="E714" s="14"/>
    </row>
    <row r="715" spans="5:5" x14ac:dyDescent="0.35">
      <c r="E715" s="14"/>
    </row>
    <row r="716" spans="5:5" x14ac:dyDescent="0.35">
      <c r="E716" s="14"/>
    </row>
    <row r="717" spans="5:5" x14ac:dyDescent="0.35">
      <c r="E717" s="14"/>
    </row>
    <row r="718" spans="5:5" x14ac:dyDescent="0.35">
      <c r="E718" s="14"/>
    </row>
    <row r="719" spans="5:5" x14ac:dyDescent="0.35">
      <c r="E719" s="14"/>
    </row>
    <row r="720" spans="5:5" x14ac:dyDescent="0.35">
      <c r="E720" s="14"/>
    </row>
    <row r="721" spans="5:5" x14ac:dyDescent="0.35">
      <c r="E721" s="14"/>
    </row>
    <row r="722" spans="5:5" x14ac:dyDescent="0.35">
      <c r="E722" s="14"/>
    </row>
    <row r="723" spans="5:5" x14ac:dyDescent="0.35">
      <c r="E723" s="14"/>
    </row>
    <row r="724" spans="5:5" x14ac:dyDescent="0.35">
      <c r="E724" s="14"/>
    </row>
    <row r="725" spans="5:5" x14ac:dyDescent="0.35">
      <c r="E725" s="14"/>
    </row>
    <row r="726" spans="5:5" x14ac:dyDescent="0.35">
      <c r="E726" s="14"/>
    </row>
    <row r="727" spans="5:5" x14ac:dyDescent="0.35">
      <c r="E727" s="14"/>
    </row>
    <row r="728" spans="5:5" x14ac:dyDescent="0.35">
      <c r="E728" s="14"/>
    </row>
    <row r="729" spans="5:5" x14ac:dyDescent="0.35">
      <c r="E729" s="14"/>
    </row>
    <row r="730" spans="5:5" x14ac:dyDescent="0.35">
      <c r="E730" s="14"/>
    </row>
    <row r="731" spans="5:5" x14ac:dyDescent="0.35">
      <c r="E731" s="14"/>
    </row>
    <row r="732" spans="5:5" x14ac:dyDescent="0.35">
      <c r="E732" s="14"/>
    </row>
    <row r="733" spans="5:5" x14ac:dyDescent="0.35">
      <c r="E733" s="14"/>
    </row>
    <row r="734" spans="5:5" x14ac:dyDescent="0.35">
      <c r="E734" s="14"/>
    </row>
    <row r="735" spans="5:5" x14ac:dyDescent="0.35">
      <c r="E735" s="14"/>
    </row>
    <row r="736" spans="5:5" x14ac:dyDescent="0.35">
      <c r="E736" s="14"/>
    </row>
    <row r="737" spans="5:5" x14ac:dyDescent="0.35">
      <c r="E737" s="14"/>
    </row>
    <row r="738" spans="5:5" x14ac:dyDescent="0.35">
      <c r="E738" s="14"/>
    </row>
    <row r="739" spans="5:5" x14ac:dyDescent="0.35">
      <c r="E739" s="14"/>
    </row>
    <row r="740" spans="5:5" x14ac:dyDescent="0.35">
      <c r="E740" s="14"/>
    </row>
    <row r="741" spans="5:5" x14ac:dyDescent="0.35">
      <c r="E741" s="14"/>
    </row>
    <row r="742" spans="5:5" x14ac:dyDescent="0.35">
      <c r="E742" s="14"/>
    </row>
    <row r="743" spans="5:5" x14ac:dyDescent="0.35">
      <c r="E743" s="14"/>
    </row>
    <row r="744" spans="5:5" x14ac:dyDescent="0.35">
      <c r="E744" s="14"/>
    </row>
    <row r="745" spans="5:5" x14ac:dyDescent="0.35">
      <c r="E745" s="14"/>
    </row>
    <row r="746" spans="5:5" x14ac:dyDescent="0.35">
      <c r="E746" s="14"/>
    </row>
    <row r="747" spans="5:5" x14ac:dyDescent="0.35">
      <c r="E747" s="14"/>
    </row>
    <row r="748" spans="5:5" x14ac:dyDescent="0.35">
      <c r="E748" s="14"/>
    </row>
    <row r="749" spans="5:5" x14ac:dyDescent="0.35">
      <c r="E749" s="14"/>
    </row>
    <row r="750" spans="5:5" x14ac:dyDescent="0.35">
      <c r="E750" s="14"/>
    </row>
    <row r="751" spans="5:5" x14ac:dyDescent="0.35">
      <c r="E751" s="14"/>
    </row>
    <row r="752" spans="5:5" x14ac:dyDescent="0.35">
      <c r="E752" s="14"/>
    </row>
    <row r="753" spans="5:5" x14ac:dyDescent="0.35">
      <c r="E753" s="14"/>
    </row>
    <row r="754" spans="5:5" x14ac:dyDescent="0.35">
      <c r="E754" s="14"/>
    </row>
    <row r="755" spans="5:5" x14ac:dyDescent="0.35">
      <c r="E755" s="14"/>
    </row>
    <row r="756" spans="5:5" x14ac:dyDescent="0.35">
      <c r="E756" s="14"/>
    </row>
    <row r="757" spans="5:5" x14ac:dyDescent="0.35">
      <c r="E757" s="14"/>
    </row>
    <row r="758" spans="5:5" x14ac:dyDescent="0.35">
      <c r="E758" s="14"/>
    </row>
    <row r="759" spans="5:5" x14ac:dyDescent="0.35">
      <c r="E759" s="14"/>
    </row>
    <row r="760" spans="5:5" x14ac:dyDescent="0.35">
      <c r="E760" s="14"/>
    </row>
    <row r="761" spans="5:5" x14ac:dyDescent="0.35">
      <c r="E761" s="14"/>
    </row>
    <row r="762" spans="5:5" x14ac:dyDescent="0.35">
      <c r="E762" s="14"/>
    </row>
    <row r="763" spans="5:5" x14ac:dyDescent="0.35">
      <c r="E763" s="14"/>
    </row>
    <row r="764" spans="5:5" x14ac:dyDescent="0.35">
      <c r="E764" s="14"/>
    </row>
    <row r="765" spans="5:5" x14ac:dyDescent="0.35">
      <c r="E765" s="14"/>
    </row>
    <row r="766" spans="5:5" x14ac:dyDescent="0.35">
      <c r="E766" s="14"/>
    </row>
    <row r="767" spans="5:5" x14ac:dyDescent="0.35">
      <c r="E767" s="14"/>
    </row>
    <row r="768" spans="5:5" x14ac:dyDescent="0.35">
      <c r="E768" s="14"/>
    </row>
    <row r="769" spans="5:5" x14ac:dyDescent="0.35">
      <c r="E769" s="14"/>
    </row>
    <row r="770" spans="5:5" x14ac:dyDescent="0.35">
      <c r="E770" s="14"/>
    </row>
    <row r="771" spans="5:5" x14ac:dyDescent="0.35">
      <c r="E771" s="14"/>
    </row>
    <row r="772" spans="5:5" x14ac:dyDescent="0.35">
      <c r="E772" s="14"/>
    </row>
    <row r="773" spans="5:5" x14ac:dyDescent="0.35">
      <c r="E773" s="14"/>
    </row>
    <row r="774" spans="5:5" x14ac:dyDescent="0.35">
      <c r="E774" s="14"/>
    </row>
    <row r="775" spans="5:5" x14ac:dyDescent="0.35">
      <c r="E775" s="14"/>
    </row>
    <row r="776" spans="5:5" x14ac:dyDescent="0.35">
      <c r="E776" s="14"/>
    </row>
    <row r="777" spans="5:5" x14ac:dyDescent="0.35">
      <c r="E777" s="14"/>
    </row>
    <row r="778" spans="5:5" x14ac:dyDescent="0.35">
      <c r="E778" s="14"/>
    </row>
    <row r="779" spans="5:5" x14ac:dyDescent="0.35">
      <c r="E779" s="14"/>
    </row>
    <row r="780" spans="5:5" x14ac:dyDescent="0.35">
      <c r="E780" s="14"/>
    </row>
    <row r="781" spans="5:5" x14ac:dyDescent="0.35">
      <c r="E781" s="14"/>
    </row>
    <row r="782" spans="5:5" x14ac:dyDescent="0.35">
      <c r="E782" s="14"/>
    </row>
    <row r="783" spans="5:5" x14ac:dyDescent="0.35">
      <c r="E783" s="14"/>
    </row>
    <row r="784" spans="5:5" x14ac:dyDescent="0.35">
      <c r="E784" s="14"/>
    </row>
    <row r="785" spans="5:5" x14ac:dyDescent="0.35">
      <c r="E785" s="14"/>
    </row>
    <row r="786" spans="5:5" x14ac:dyDescent="0.35">
      <c r="E786" s="14"/>
    </row>
    <row r="787" spans="5:5" x14ac:dyDescent="0.35">
      <c r="E787" s="14"/>
    </row>
    <row r="788" spans="5:5" x14ac:dyDescent="0.35">
      <c r="E788" s="14"/>
    </row>
    <row r="789" spans="5:5" x14ac:dyDescent="0.35">
      <c r="E789" s="14"/>
    </row>
    <row r="790" spans="5:5" x14ac:dyDescent="0.35">
      <c r="E790" s="14"/>
    </row>
    <row r="791" spans="5:5" x14ac:dyDescent="0.35">
      <c r="E791" s="14"/>
    </row>
    <row r="792" spans="5:5" x14ac:dyDescent="0.35">
      <c r="E792" s="14"/>
    </row>
    <row r="793" spans="5:5" x14ac:dyDescent="0.35">
      <c r="E793" s="14"/>
    </row>
    <row r="794" spans="5:5" x14ac:dyDescent="0.35">
      <c r="E794" s="14"/>
    </row>
    <row r="795" spans="5:5" x14ac:dyDescent="0.35">
      <c r="E795" s="14"/>
    </row>
    <row r="796" spans="5:5" x14ac:dyDescent="0.35">
      <c r="E796" s="14"/>
    </row>
    <row r="797" spans="5:5" x14ac:dyDescent="0.35">
      <c r="E797" s="14"/>
    </row>
    <row r="798" spans="5:5" x14ac:dyDescent="0.35">
      <c r="E798" s="14"/>
    </row>
    <row r="799" spans="5:5" x14ac:dyDescent="0.35">
      <c r="E799" s="14"/>
    </row>
    <row r="800" spans="5:5" x14ac:dyDescent="0.35">
      <c r="E800" s="14"/>
    </row>
    <row r="801" spans="5:5" x14ac:dyDescent="0.35">
      <c r="E801" s="14"/>
    </row>
    <row r="802" spans="5:5" x14ac:dyDescent="0.35">
      <c r="E802" s="14"/>
    </row>
    <row r="803" spans="5:5" x14ac:dyDescent="0.35">
      <c r="E803" s="14"/>
    </row>
    <row r="804" spans="5:5" x14ac:dyDescent="0.35">
      <c r="E804" s="14"/>
    </row>
    <row r="805" spans="5:5" x14ac:dyDescent="0.35">
      <c r="E805" s="14"/>
    </row>
    <row r="806" spans="5:5" x14ac:dyDescent="0.35">
      <c r="E806" s="14"/>
    </row>
    <row r="807" spans="5:5" x14ac:dyDescent="0.35">
      <c r="E807" s="14"/>
    </row>
    <row r="808" spans="5:5" x14ac:dyDescent="0.35">
      <c r="E808" s="14"/>
    </row>
    <row r="809" spans="5:5" x14ac:dyDescent="0.35">
      <c r="E809" s="14"/>
    </row>
    <row r="810" spans="5:5" x14ac:dyDescent="0.35">
      <c r="E810" s="14"/>
    </row>
    <row r="811" spans="5:5" x14ac:dyDescent="0.35">
      <c r="E811" s="14"/>
    </row>
    <row r="812" spans="5:5" x14ac:dyDescent="0.35">
      <c r="E812" s="14"/>
    </row>
    <row r="813" spans="5:5" x14ac:dyDescent="0.35">
      <c r="E813" s="14"/>
    </row>
    <row r="814" spans="5:5" x14ac:dyDescent="0.35">
      <c r="E814" s="14"/>
    </row>
    <row r="815" spans="5:5" x14ac:dyDescent="0.35">
      <c r="E815" s="14"/>
    </row>
    <row r="816" spans="5:5" x14ac:dyDescent="0.35">
      <c r="E816" s="14"/>
    </row>
    <row r="817" spans="5:5" x14ac:dyDescent="0.35">
      <c r="E817" s="14"/>
    </row>
    <row r="818" spans="5:5" x14ac:dyDescent="0.35">
      <c r="E818" s="14"/>
    </row>
    <row r="819" spans="5:5" x14ac:dyDescent="0.35">
      <c r="E819" s="14"/>
    </row>
    <row r="820" spans="5:5" x14ac:dyDescent="0.35">
      <c r="E820" s="14"/>
    </row>
    <row r="821" spans="5:5" x14ac:dyDescent="0.35">
      <c r="E821" s="14"/>
    </row>
    <row r="822" spans="5:5" x14ac:dyDescent="0.35">
      <c r="E822" s="14"/>
    </row>
    <row r="823" spans="5:5" x14ac:dyDescent="0.35">
      <c r="E823" s="14"/>
    </row>
    <row r="824" spans="5:5" x14ac:dyDescent="0.35">
      <c r="E824" s="14"/>
    </row>
    <row r="825" spans="5:5" x14ac:dyDescent="0.35">
      <c r="E825" s="14"/>
    </row>
    <row r="826" spans="5:5" x14ac:dyDescent="0.35">
      <c r="E826" s="14"/>
    </row>
    <row r="827" spans="5:5" x14ac:dyDescent="0.35">
      <c r="E827" s="14"/>
    </row>
    <row r="828" spans="5:5" x14ac:dyDescent="0.35">
      <c r="E828" s="14"/>
    </row>
    <row r="829" spans="5:5" x14ac:dyDescent="0.35">
      <c r="E829" s="14"/>
    </row>
    <row r="830" spans="5:5" x14ac:dyDescent="0.35">
      <c r="E830" s="14"/>
    </row>
    <row r="831" spans="5:5" x14ac:dyDescent="0.35">
      <c r="E831" s="14"/>
    </row>
    <row r="832" spans="5:5" x14ac:dyDescent="0.35">
      <c r="E832" s="14"/>
    </row>
    <row r="833" spans="5:5" x14ac:dyDescent="0.35">
      <c r="E833" s="14"/>
    </row>
    <row r="834" spans="5:5" x14ac:dyDescent="0.35">
      <c r="E834" s="14"/>
    </row>
    <row r="835" spans="5:5" x14ac:dyDescent="0.35">
      <c r="E835" s="14"/>
    </row>
    <row r="836" spans="5:5" x14ac:dyDescent="0.35">
      <c r="E836" s="14"/>
    </row>
    <row r="837" spans="5:5" x14ac:dyDescent="0.35">
      <c r="E837" s="14"/>
    </row>
    <row r="838" spans="5:5" x14ac:dyDescent="0.35">
      <c r="E838" s="14"/>
    </row>
    <row r="839" spans="5:5" x14ac:dyDescent="0.35">
      <c r="E839" s="14"/>
    </row>
    <row r="840" spans="5:5" x14ac:dyDescent="0.35">
      <c r="E840" s="14"/>
    </row>
    <row r="841" spans="5:5" x14ac:dyDescent="0.35">
      <c r="E841" s="14"/>
    </row>
    <row r="842" spans="5:5" x14ac:dyDescent="0.35">
      <c r="E842" s="14"/>
    </row>
    <row r="843" spans="5:5" x14ac:dyDescent="0.35">
      <c r="E843" s="14"/>
    </row>
    <row r="844" spans="5:5" x14ac:dyDescent="0.35">
      <c r="E844" s="14"/>
    </row>
    <row r="845" spans="5:5" x14ac:dyDescent="0.35">
      <c r="E845" s="14"/>
    </row>
    <row r="846" spans="5:5" x14ac:dyDescent="0.35">
      <c r="E846" s="14"/>
    </row>
    <row r="847" spans="5:5" x14ac:dyDescent="0.35">
      <c r="E847" s="14"/>
    </row>
    <row r="848" spans="5:5" x14ac:dyDescent="0.35">
      <c r="E848" s="14"/>
    </row>
    <row r="849" spans="5:5" x14ac:dyDescent="0.35">
      <c r="E849" s="14"/>
    </row>
    <row r="850" spans="5:5" x14ac:dyDescent="0.35">
      <c r="E850" s="14"/>
    </row>
    <row r="851" spans="5:5" x14ac:dyDescent="0.35">
      <c r="E851" s="14"/>
    </row>
    <row r="852" spans="5:5" x14ac:dyDescent="0.35">
      <c r="E852" s="14"/>
    </row>
    <row r="853" spans="5:5" x14ac:dyDescent="0.35">
      <c r="E853" s="14"/>
    </row>
    <row r="854" spans="5:5" x14ac:dyDescent="0.35">
      <c r="E854" s="14"/>
    </row>
    <row r="855" spans="5:5" x14ac:dyDescent="0.35">
      <c r="E855" s="14"/>
    </row>
    <row r="856" spans="5:5" x14ac:dyDescent="0.35">
      <c r="E856" s="14"/>
    </row>
    <row r="857" spans="5:5" x14ac:dyDescent="0.35">
      <c r="E857" s="14"/>
    </row>
    <row r="858" spans="5:5" x14ac:dyDescent="0.35">
      <c r="E858" s="14"/>
    </row>
    <row r="859" spans="5:5" x14ac:dyDescent="0.35">
      <c r="E859" s="14"/>
    </row>
    <row r="860" spans="5:5" x14ac:dyDescent="0.35">
      <c r="E860" s="14"/>
    </row>
    <row r="861" spans="5:5" x14ac:dyDescent="0.35">
      <c r="E861" s="14"/>
    </row>
    <row r="862" spans="5:5" x14ac:dyDescent="0.35">
      <c r="E862" s="14"/>
    </row>
    <row r="863" spans="5:5" x14ac:dyDescent="0.35">
      <c r="E863" s="14"/>
    </row>
    <row r="864" spans="5:5" x14ac:dyDescent="0.35">
      <c r="E864" s="14"/>
    </row>
    <row r="865" spans="5:5" x14ac:dyDescent="0.35">
      <c r="E865" s="14"/>
    </row>
    <row r="866" spans="5:5" x14ac:dyDescent="0.35">
      <c r="E866" s="14"/>
    </row>
    <row r="867" spans="5:5" x14ac:dyDescent="0.35">
      <c r="E867" s="14"/>
    </row>
    <row r="868" spans="5:5" x14ac:dyDescent="0.35">
      <c r="E868" s="14"/>
    </row>
    <row r="869" spans="5:5" x14ac:dyDescent="0.35">
      <c r="E869" s="14"/>
    </row>
    <row r="870" spans="5:5" x14ac:dyDescent="0.35">
      <c r="E870" s="14"/>
    </row>
    <row r="871" spans="5:5" x14ac:dyDescent="0.35">
      <c r="E871" s="14"/>
    </row>
    <row r="872" spans="5:5" x14ac:dyDescent="0.35">
      <c r="E872" s="14"/>
    </row>
    <row r="873" spans="5:5" x14ac:dyDescent="0.35">
      <c r="E873" s="14"/>
    </row>
    <row r="874" spans="5:5" x14ac:dyDescent="0.35">
      <c r="E874" s="14"/>
    </row>
    <row r="875" spans="5:5" x14ac:dyDescent="0.35">
      <c r="E875" s="14"/>
    </row>
    <row r="876" spans="5:5" x14ac:dyDescent="0.35">
      <c r="E876" s="14"/>
    </row>
    <row r="877" spans="5:5" x14ac:dyDescent="0.35">
      <c r="E877" s="14"/>
    </row>
    <row r="878" spans="5:5" x14ac:dyDescent="0.35">
      <c r="E878" s="14"/>
    </row>
    <row r="879" spans="5:5" x14ac:dyDescent="0.35">
      <c r="E879" s="14"/>
    </row>
    <row r="880" spans="5:5" x14ac:dyDescent="0.35">
      <c r="E880" s="14"/>
    </row>
    <row r="881" spans="5:5" x14ac:dyDescent="0.35">
      <c r="E881" s="14"/>
    </row>
    <row r="882" spans="5:5" x14ac:dyDescent="0.35">
      <c r="E882" s="14"/>
    </row>
    <row r="883" spans="5:5" x14ac:dyDescent="0.35">
      <c r="E883" s="14"/>
    </row>
    <row r="884" spans="5:5" x14ac:dyDescent="0.35">
      <c r="E884" s="14"/>
    </row>
    <row r="885" spans="5:5" x14ac:dyDescent="0.35">
      <c r="E885" s="14"/>
    </row>
    <row r="886" spans="5:5" x14ac:dyDescent="0.35">
      <c r="E886" s="14"/>
    </row>
    <row r="887" spans="5:5" x14ac:dyDescent="0.35">
      <c r="E887" s="14"/>
    </row>
    <row r="888" spans="5:5" x14ac:dyDescent="0.35">
      <c r="E888" s="14"/>
    </row>
    <row r="889" spans="5:5" x14ac:dyDescent="0.35">
      <c r="E889" s="14"/>
    </row>
    <row r="890" spans="5:5" x14ac:dyDescent="0.35">
      <c r="E890" s="14"/>
    </row>
    <row r="891" spans="5:5" x14ac:dyDescent="0.35">
      <c r="E891" s="14"/>
    </row>
    <row r="892" spans="5:5" x14ac:dyDescent="0.35">
      <c r="E892" s="14"/>
    </row>
    <row r="893" spans="5:5" x14ac:dyDescent="0.35">
      <c r="E893" s="14"/>
    </row>
    <row r="894" spans="5:5" x14ac:dyDescent="0.35">
      <c r="E894" s="14"/>
    </row>
    <row r="895" spans="5:5" x14ac:dyDescent="0.35">
      <c r="E895" s="14"/>
    </row>
    <row r="896" spans="5:5" x14ac:dyDescent="0.35">
      <c r="E896" s="14"/>
    </row>
    <row r="897" spans="5:5" x14ac:dyDescent="0.35">
      <c r="E897" s="14"/>
    </row>
    <row r="898" spans="5:5" x14ac:dyDescent="0.35">
      <c r="E898" s="14"/>
    </row>
    <row r="899" spans="5:5" x14ac:dyDescent="0.35">
      <c r="E899" s="14"/>
    </row>
    <row r="900" spans="5:5" x14ac:dyDescent="0.35">
      <c r="E900" s="14"/>
    </row>
    <row r="901" spans="5:5" x14ac:dyDescent="0.35">
      <c r="E901" s="14"/>
    </row>
    <row r="902" spans="5:5" x14ac:dyDescent="0.35">
      <c r="E902" s="14"/>
    </row>
    <row r="903" spans="5:5" x14ac:dyDescent="0.35">
      <c r="E903" s="14"/>
    </row>
    <row r="904" spans="5:5" x14ac:dyDescent="0.35">
      <c r="E904" s="14"/>
    </row>
    <row r="905" spans="5:5" x14ac:dyDescent="0.35">
      <c r="E905" s="14"/>
    </row>
    <row r="906" spans="5:5" x14ac:dyDescent="0.35">
      <c r="E906" s="14"/>
    </row>
    <row r="907" spans="5:5" x14ac:dyDescent="0.35">
      <c r="E907" s="14"/>
    </row>
    <row r="908" spans="5:5" x14ac:dyDescent="0.35">
      <c r="E908" s="14"/>
    </row>
    <row r="909" spans="5:5" x14ac:dyDescent="0.35">
      <c r="E909" s="14"/>
    </row>
    <row r="910" spans="5:5" x14ac:dyDescent="0.35">
      <c r="E910" s="14"/>
    </row>
    <row r="911" spans="5:5" x14ac:dyDescent="0.35">
      <c r="E911" s="14"/>
    </row>
    <row r="912" spans="5:5" x14ac:dyDescent="0.35">
      <c r="E912" s="14"/>
    </row>
    <row r="913" spans="5:5" x14ac:dyDescent="0.35">
      <c r="E913" s="14"/>
    </row>
    <row r="914" spans="5:5" x14ac:dyDescent="0.35">
      <c r="E914" s="14"/>
    </row>
    <row r="915" spans="5:5" x14ac:dyDescent="0.35">
      <c r="E915" s="14"/>
    </row>
    <row r="916" spans="5:5" x14ac:dyDescent="0.35">
      <c r="E916" s="14"/>
    </row>
    <row r="917" spans="5:5" x14ac:dyDescent="0.35">
      <c r="E917" s="14"/>
    </row>
    <row r="918" spans="5:5" x14ac:dyDescent="0.35">
      <c r="E918" s="14"/>
    </row>
    <row r="919" spans="5:5" x14ac:dyDescent="0.35">
      <c r="E919" s="14"/>
    </row>
    <row r="920" spans="5:5" x14ac:dyDescent="0.35">
      <c r="E920" s="14"/>
    </row>
    <row r="921" spans="5:5" x14ac:dyDescent="0.35">
      <c r="E921" s="14"/>
    </row>
    <row r="922" spans="5:5" x14ac:dyDescent="0.35">
      <c r="E922" s="14"/>
    </row>
    <row r="923" spans="5:5" x14ac:dyDescent="0.35">
      <c r="E923" s="14"/>
    </row>
    <row r="924" spans="5:5" x14ac:dyDescent="0.35">
      <c r="E924" s="14"/>
    </row>
    <row r="925" spans="5:5" x14ac:dyDescent="0.35">
      <c r="E925" s="14"/>
    </row>
    <row r="926" spans="5:5" x14ac:dyDescent="0.35">
      <c r="E926" s="14"/>
    </row>
    <row r="927" spans="5:5" x14ac:dyDescent="0.35">
      <c r="E927" s="14"/>
    </row>
    <row r="928" spans="5:5" x14ac:dyDescent="0.35">
      <c r="E928" s="14"/>
    </row>
    <row r="929" spans="5:5" x14ac:dyDescent="0.35">
      <c r="E929" s="14"/>
    </row>
    <row r="930" spans="5:5" x14ac:dyDescent="0.35">
      <c r="E930" s="14"/>
    </row>
    <row r="931" spans="5:5" x14ac:dyDescent="0.35">
      <c r="E931" s="14"/>
    </row>
    <row r="932" spans="5:5" x14ac:dyDescent="0.35">
      <c r="E932" s="14"/>
    </row>
    <row r="933" spans="5:5" x14ac:dyDescent="0.35">
      <c r="E933" s="14"/>
    </row>
    <row r="934" spans="5:5" x14ac:dyDescent="0.35">
      <c r="E934" s="14"/>
    </row>
    <row r="935" spans="5:5" x14ac:dyDescent="0.35">
      <c r="E935" s="14"/>
    </row>
    <row r="936" spans="5:5" x14ac:dyDescent="0.35">
      <c r="E936" s="14"/>
    </row>
    <row r="937" spans="5:5" x14ac:dyDescent="0.35">
      <c r="E937" s="14"/>
    </row>
    <row r="938" spans="5:5" x14ac:dyDescent="0.35">
      <c r="E938" s="14"/>
    </row>
    <row r="939" spans="5:5" x14ac:dyDescent="0.35">
      <c r="E939" s="14"/>
    </row>
    <row r="940" spans="5:5" x14ac:dyDescent="0.35">
      <c r="E940" s="14"/>
    </row>
    <row r="941" spans="5:5" x14ac:dyDescent="0.35">
      <c r="E941" s="14"/>
    </row>
    <row r="942" spans="5:5" x14ac:dyDescent="0.35">
      <c r="E942" s="14"/>
    </row>
    <row r="943" spans="5:5" x14ac:dyDescent="0.35">
      <c r="E943" s="14"/>
    </row>
    <row r="944" spans="5:5" x14ac:dyDescent="0.35">
      <c r="E944" s="14"/>
    </row>
    <row r="945" spans="5:5" x14ac:dyDescent="0.35">
      <c r="E945" s="14"/>
    </row>
    <row r="946" spans="5:5" x14ac:dyDescent="0.35">
      <c r="E946" s="14"/>
    </row>
    <row r="947" spans="5:5" x14ac:dyDescent="0.35">
      <c r="E947" s="14"/>
    </row>
    <row r="948" spans="5:5" x14ac:dyDescent="0.35">
      <c r="E948" s="14"/>
    </row>
    <row r="949" spans="5:5" x14ac:dyDescent="0.35">
      <c r="E949" s="14"/>
    </row>
    <row r="950" spans="5:5" x14ac:dyDescent="0.35">
      <c r="E950" s="14"/>
    </row>
    <row r="951" spans="5:5" x14ac:dyDescent="0.35">
      <c r="E951" s="14"/>
    </row>
    <row r="952" spans="5:5" x14ac:dyDescent="0.35">
      <c r="E952" s="14"/>
    </row>
    <row r="953" spans="5:5" x14ac:dyDescent="0.35">
      <c r="E953" s="14"/>
    </row>
    <row r="954" spans="5:5" x14ac:dyDescent="0.35">
      <c r="E954" s="14"/>
    </row>
    <row r="955" spans="5:5" x14ac:dyDescent="0.35">
      <c r="E955" s="14"/>
    </row>
    <row r="956" spans="5:5" x14ac:dyDescent="0.35">
      <c r="E956" s="14"/>
    </row>
    <row r="957" spans="5:5" x14ac:dyDescent="0.35">
      <c r="E957" s="14"/>
    </row>
    <row r="958" spans="5:5" x14ac:dyDescent="0.35">
      <c r="E958" s="14"/>
    </row>
    <row r="959" spans="5:5" x14ac:dyDescent="0.35">
      <c r="E959" s="14"/>
    </row>
    <row r="960" spans="5:5" x14ac:dyDescent="0.35">
      <c r="E960" s="14"/>
    </row>
    <row r="961" spans="5:5" x14ac:dyDescent="0.35">
      <c r="E961" s="14"/>
    </row>
    <row r="962" spans="5:5" x14ac:dyDescent="0.35">
      <c r="E962" s="14"/>
    </row>
    <row r="963" spans="5:5" x14ac:dyDescent="0.35">
      <c r="E963" s="14"/>
    </row>
    <row r="964" spans="5:5" x14ac:dyDescent="0.35">
      <c r="E964" s="14"/>
    </row>
    <row r="965" spans="5:5" x14ac:dyDescent="0.35">
      <c r="E965" s="14"/>
    </row>
    <row r="966" spans="5:5" x14ac:dyDescent="0.35">
      <c r="E966" s="14"/>
    </row>
    <row r="967" spans="5:5" x14ac:dyDescent="0.35">
      <c r="E967" s="14"/>
    </row>
    <row r="968" spans="5:5" x14ac:dyDescent="0.35">
      <c r="E968" s="14"/>
    </row>
    <row r="969" spans="5:5" x14ac:dyDescent="0.35">
      <c r="E969" s="14"/>
    </row>
    <row r="970" spans="5:5" x14ac:dyDescent="0.35">
      <c r="E970" s="14"/>
    </row>
    <row r="971" spans="5:5" x14ac:dyDescent="0.35">
      <c r="E971" s="14"/>
    </row>
    <row r="972" spans="5:5" x14ac:dyDescent="0.35">
      <c r="E972" s="14"/>
    </row>
    <row r="973" spans="5:5" x14ac:dyDescent="0.35">
      <c r="E973" s="14"/>
    </row>
    <row r="974" spans="5:5" x14ac:dyDescent="0.35">
      <c r="E974" s="14"/>
    </row>
    <row r="975" spans="5:5" x14ac:dyDescent="0.35">
      <c r="E975" s="14"/>
    </row>
    <row r="976" spans="5:5" x14ac:dyDescent="0.35">
      <c r="E976" s="14"/>
    </row>
    <row r="977" spans="5:5" x14ac:dyDescent="0.35">
      <c r="E977" s="14"/>
    </row>
    <row r="978" spans="5:5" x14ac:dyDescent="0.35">
      <c r="E978" s="14"/>
    </row>
    <row r="979" spans="5:5" x14ac:dyDescent="0.35">
      <c r="E979" s="14"/>
    </row>
    <row r="980" spans="5:5" x14ac:dyDescent="0.35">
      <c r="E980" s="14"/>
    </row>
    <row r="981" spans="5:5" x14ac:dyDescent="0.35">
      <c r="E981" s="14"/>
    </row>
    <row r="982" spans="5:5" x14ac:dyDescent="0.35">
      <c r="E982" s="14"/>
    </row>
    <row r="983" spans="5:5" x14ac:dyDescent="0.35">
      <c r="E983" s="14"/>
    </row>
    <row r="984" spans="5:5" x14ac:dyDescent="0.35">
      <c r="E984" s="14"/>
    </row>
    <row r="985" spans="5:5" x14ac:dyDescent="0.35">
      <c r="E985" s="14"/>
    </row>
    <row r="986" spans="5:5" x14ac:dyDescent="0.35">
      <c r="E986" s="14"/>
    </row>
    <row r="987" spans="5:5" x14ac:dyDescent="0.35">
      <c r="E987" s="14"/>
    </row>
    <row r="988" spans="5:5" x14ac:dyDescent="0.35">
      <c r="E988" s="14"/>
    </row>
    <row r="989" spans="5:5" x14ac:dyDescent="0.35">
      <c r="E989" s="14"/>
    </row>
    <row r="990" spans="5:5" x14ac:dyDescent="0.35">
      <c r="E990" s="14"/>
    </row>
    <row r="991" spans="5:5" x14ac:dyDescent="0.35">
      <c r="E991" s="14"/>
    </row>
    <row r="992" spans="5:5" x14ac:dyDescent="0.35">
      <c r="E992" s="14"/>
    </row>
    <row r="993" spans="5:8" x14ac:dyDescent="0.35">
      <c r="E993" s="14"/>
    </row>
    <row r="994" spans="5:8" x14ac:dyDescent="0.35">
      <c r="E994" s="7"/>
      <c r="F994" s="8"/>
      <c r="G994" s="8"/>
      <c r="H994" s="2"/>
    </row>
    <row r="995" spans="5:8" x14ac:dyDescent="0.35">
      <c r="H995" s="2"/>
    </row>
    <row r="996" spans="5:8" x14ac:dyDescent="0.35">
      <c r="H996" s="2"/>
    </row>
    <row r="997" spans="5:8" x14ac:dyDescent="0.35">
      <c r="H997" s="2"/>
    </row>
    <row r="998" spans="5:8" x14ac:dyDescent="0.35">
      <c r="H998" s="2"/>
    </row>
    <row r="999" spans="5:8" x14ac:dyDescent="0.35">
      <c r="H999" s="2"/>
    </row>
  </sheetData>
  <mergeCells count="1">
    <mergeCell ref="C1:H1"/>
  </mergeCells>
  <phoneticPr fontId="7" type="noConversion"/>
  <conditionalFormatting sqref="I3:I993">
    <cfRule type="colorScale" priority="3">
      <colorScale>
        <cfvo type="min"/>
        <cfvo type="percentile" val="50"/>
        <cfvo type="max"/>
        <color rgb="FFF8696B"/>
        <color rgb="FFFFEB84"/>
        <color rgb="FF63BE7B"/>
      </colorScale>
    </cfRule>
  </conditionalFormatting>
  <pageMargins left="0.7" right="0.7" top="0.75" bottom="0.75" header="0.3" footer="0.3"/>
  <pageSetup paperSize="8" scale="48" orientation="landscape" r:id="rId1"/>
  <headerFooter>
    <oddHeader>&amp;C&amp;"Calibri"&amp;12&amp;K000000 OFFICIAL&amp;1#_x000D_</oddHeader>
  </headerFooter>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DCF1A511-A27F-4F97-92C1-00B72C113D6B}">
          <x14:formula1>
            <xm:f>Lists!$A$2:$A$20</xm:f>
          </x14:formula1>
          <xm:sqref>A2:A993</xm:sqref>
        </x14:dataValidation>
        <x14:dataValidation type="list" allowBlank="1" showInputMessage="1" showErrorMessage="1" xr:uid="{6FE9F27A-F93D-4B84-ABD3-17D688993396}">
          <x14:formula1>
            <xm:f>Lists!$D$2:$D$7</xm:f>
          </x14:formula1>
          <xm:sqref>D2:D993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A8FAC-B5F6-4B99-8AA0-776D0204B361}">
  <sheetPr>
    <pageSetUpPr fitToPage="1"/>
  </sheetPr>
  <dimension ref="A1:N1003"/>
  <sheetViews>
    <sheetView showGridLines="0" zoomScale="70" zoomScaleNormal="70" workbookViewId="0">
      <selection activeCell="E7" sqref="E7"/>
    </sheetView>
  </sheetViews>
  <sheetFormatPr defaultColWidth="9.1796875" defaultRowHeight="14.5" x14ac:dyDescent="0.35"/>
  <cols>
    <col min="1" max="1" width="27.81640625" bestFit="1" customWidth="1"/>
    <col min="2" max="2" width="67.81640625" bestFit="1" customWidth="1"/>
    <col min="3" max="3" width="12.1796875" hidden="1" customWidth="1"/>
    <col min="4" max="4" width="21.54296875" customWidth="1"/>
    <col min="5" max="5" width="169.54296875" style="13" bestFit="1" customWidth="1"/>
    <col min="6" max="6" width="7.81640625" hidden="1" customWidth="1"/>
    <col min="7" max="7" width="9.453125" hidden="1" customWidth="1"/>
    <col min="8" max="8" width="23.81640625" bestFit="1" customWidth="1"/>
    <col min="9" max="9" width="19.453125" customWidth="1"/>
    <col min="10" max="10" width="64.54296875" hidden="1" customWidth="1"/>
    <col min="11" max="11" width="44" hidden="1" customWidth="1"/>
    <col min="12" max="12" width="44" customWidth="1"/>
    <col min="13" max="14" width="59.54296875" customWidth="1"/>
  </cols>
  <sheetData>
    <row r="1" spans="1:14" ht="141" customHeight="1" x14ac:dyDescent="0.35">
      <c r="C1" s="57" t="s">
        <v>539</v>
      </c>
      <c r="D1" s="57"/>
      <c r="E1" s="57"/>
      <c r="F1" s="57"/>
      <c r="G1" s="57"/>
      <c r="H1" s="57"/>
      <c r="I1" s="25" t="s">
        <v>213</v>
      </c>
      <c r="J1" s="17"/>
      <c r="K1" s="17"/>
      <c r="L1" s="18" t="s">
        <v>0</v>
      </c>
    </row>
    <row r="2" spans="1:14" s="5" customFormat="1" ht="68.25" customHeight="1" x14ac:dyDescent="0.35">
      <c r="A2" s="6" t="s">
        <v>1</v>
      </c>
      <c r="B2" s="6" t="s">
        <v>2</v>
      </c>
      <c r="C2" s="6" t="s">
        <v>3</v>
      </c>
      <c r="D2" s="6" t="s">
        <v>4</v>
      </c>
      <c r="E2" s="6" t="s">
        <v>5</v>
      </c>
      <c r="F2" s="6" t="s">
        <v>6</v>
      </c>
      <c r="G2" s="6" t="s">
        <v>7</v>
      </c>
      <c r="H2" s="6" t="s">
        <v>8</v>
      </c>
      <c r="I2" s="6" t="s">
        <v>10</v>
      </c>
      <c r="J2" s="6" t="s">
        <v>11</v>
      </c>
      <c r="K2" s="6" t="s">
        <v>12</v>
      </c>
      <c r="L2" s="12" t="s">
        <v>13</v>
      </c>
      <c r="M2" s="6" t="s">
        <v>14</v>
      </c>
      <c r="N2" s="44" t="s">
        <v>514</v>
      </c>
    </row>
    <row r="3" spans="1:14" s="39" customFormat="1" x14ac:dyDescent="0.35">
      <c r="A3" s="21" t="s">
        <v>315</v>
      </c>
      <c r="B3" s="33" t="s">
        <v>17</v>
      </c>
      <c r="C3" s="34"/>
      <c r="D3" s="34"/>
      <c r="E3" s="35" t="s">
        <v>500</v>
      </c>
      <c r="F3" s="34"/>
      <c r="G3" s="34"/>
      <c r="H3" s="32">
        <f>DATE(2025,6,26)</f>
        <v>45834</v>
      </c>
      <c r="I3" s="34"/>
      <c r="J3" s="34"/>
      <c r="K3" s="34"/>
      <c r="L3" s="35"/>
      <c r="M3" s="34"/>
      <c r="N3" s="48" t="s">
        <v>512</v>
      </c>
    </row>
    <row r="4" spans="1:14" s="39" customFormat="1" x14ac:dyDescent="0.35">
      <c r="A4" s="21" t="s">
        <v>315</v>
      </c>
      <c r="B4" s="33" t="s">
        <v>17</v>
      </c>
      <c r="C4" s="34"/>
      <c r="D4" s="34"/>
      <c r="E4" s="35" t="s">
        <v>499</v>
      </c>
      <c r="F4" s="34"/>
      <c r="G4" s="34"/>
      <c r="H4" s="32">
        <f>DATE(2025,5,23)</f>
        <v>45800</v>
      </c>
      <c r="I4" s="34"/>
      <c r="J4" s="34"/>
      <c r="K4" s="34"/>
      <c r="L4" s="35"/>
      <c r="M4" s="34"/>
      <c r="N4" s="49" t="s">
        <v>512</v>
      </c>
    </row>
    <row r="5" spans="1:14" s="21" customFormat="1" ht="15" customHeight="1" x14ac:dyDescent="0.35">
      <c r="A5" s="21" t="s">
        <v>315</v>
      </c>
      <c r="B5" s="21" t="s">
        <v>443</v>
      </c>
      <c r="E5" s="36" t="s">
        <v>498</v>
      </c>
      <c r="H5" s="16">
        <f>DATE(2024,12,1)</f>
        <v>45627</v>
      </c>
      <c r="N5" s="50" t="s">
        <v>512</v>
      </c>
    </row>
    <row r="6" spans="1:14" ht="15" customHeight="1" x14ac:dyDescent="0.35">
      <c r="A6" t="s">
        <v>315</v>
      </c>
      <c r="B6" t="s">
        <v>443</v>
      </c>
      <c r="E6" s="19"/>
      <c r="F6" s="8"/>
      <c r="G6" s="8"/>
      <c r="H6" s="2">
        <f>DATE(2024,4,1)</f>
        <v>45383</v>
      </c>
      <c r="N6" s="52" t="s">
        <v>513</v>
      </c>
    </row>
    <row r="7" spans="1:14" ht="15" customHeight="1" x14ac:dyDescent="0.35">
      <c r="A7" t="s">
        <v>315</v>
      </c>
      <c r="B7" t="s">
        <v>478</v>
      </c>
      <c r="E7" s="24" t="s">
        <v>479</v>
      </c>
      <c r="F7" s="8"/>
      <c r="G7" s="8"/>
      <c r="H7" s="2">
        <f>DATE(2014,7,1)</f>
        <v>41821</v>
      </c>
      <c r="N7" s="53" t="s">
        <v>513</v>
      </c>
    </row>
    <row r="8" spans="1:14" ht="15" customHeight="1" x14ac:dyDescent="0.35">
      <c r="A8" t="s">
        <v>315</v>
      </c>
      <c r="B8" t="s">
        <v>425</v>
      </c>
      <c r="E8" s="19" t="s">
        <v>426</v>
      </c>
      <c r="F8" s="9"/>
      <c r="G8" s="7"/>
      <c r="H8" s="2">
        <f>DATE(2014,1,1)</f>
        <v>41640</v>
      </c>
      <c r="N8" s="52" t="s">
        <v>513</v>
      </c>
    </row>
    <row r="9" spans="1:14" ht="15" customHeight="1" x14ac:dyDescent="0.35">
      <c r="A9" t="s">
        <v>315</v>
      </c>
      <c r="B9" t="s">
        <v>429</v>
      </c>
      <c r="E9" s="14" t="s">
        <v>444</v>
      </c>
      <c r="F9" s="7"/>
      <c r="G9" s="7"/>
      <c r="H9" s="2">
        <f>DATE(2014,1,1)</f>
        <v>41640</v>
      </c>
      <c r="N9" s="53" t="s">
        <v>513</v>
      </c>
    </row>
    <row r="10" spans="1:14" ht="15" customHeight="1" x14ac:dyDescent="0.35">
      <c r="A10" t="s">
        <v>315</v>
      </c>
      <c r="B10" t="s">
        <v>427</v>
      </c>
      <c r="E10" s="19" t="s">
        <v>445</v>
      </c>
      <c r="F10" s="7"/>
      <c r="G10" s="7"/>
      <c r="H10" s="2">
        <f>DATE(2013,1,1)</f>
        <v>41275</v>
      </c>
      <c r="N10" s="52" t="s">
        <v>513</v>
      </c>
    </row>
    <row r="11" spans="1:14" ht="15" customHeight="1" x14ac:dyDescent="0.35">
      <c r="A11" t="s">
        <v>315</v>
      </c>
      <c r="B11" t="s">
        <v>428</v>
      </c>
      <c r="E11" s="19" t="s">
        <v>446</v>
      </c>
      <c r="F11" s="7"/>
      <c r="G11" s="7"/>
      <c r="H11" s="2">
        <f>DATE(2011,8,1)</f>
        <v>40756</v>
      </c>
      <c r="N11" s="53" t="s">
        <v>513</v>
      </c>
    </row>
    <row r="12" spans="1:14" ht="15" customHeight="1" x14ac:dyDescent="0.35">
      <c r="A12" t="s">
        <v>315</v>
      </c>
      <c r="B12" t="s">
        <v>360</v>
      </c>
      <c r="E12" s="19"/>
      <c r="F12" s="7"/>
      <c r="G12" s="7"/>
      <c r="H12" s="2">
        <f>DATE(2011,1,1)</f>
        <v>40544</v>
      </c>
      <c r="N12" s="52" t="s">
        <v>513</v>
      </c>
    </row>
    <row r="13" spans="1:14" ht="15" customHeight="1" x14ac:dyDescent="0.35">
      <c r="A13" t="s">
        <v>315</v>
      </c>
      <c r="B13" t="s">
        <v>360</v>
      </c>
      <c r="E13" s="19"/>
      <c r="H13" s="2">
        <f>DATE(2005,1,1)</f>
        <v>38353</v>
      </c>
      <c r="N13" s="53" t="s">
        <v>513</v>
      </c>
    </row>
    <row r="14" spans="1:14" ht="15" customHeight="1" x14ac:dyDescent="0.35">
      <c r="A14" t="s">
        <v>315</v>
      </c>
      <c r="B14" t="s">
        <v>360</v>
      </c>
      <c r="E14" s="19"/>
      <c r="F14" s="7"/>
      <c r="G14" s="7"/>
      <c r="H14" s="2">
        <f>DATE(2001,1,1)</f>
        <v>36892</v>
      </c>
      <c r="N14" s="52" t="s">
        <v>513</v>
      </c>
    </row>
    <row r="15" spans="1:14" ht="15" customHeight="1" x14ac:dyDescent="0.35">
      <c r="A15" t="s">
        <v>315</v>
      </c>
      <c r="B15" t="s">
        <v>364</v>
      </c>
      <c r="E15" s="19"/>
      <c r="F15" s="7"/>
      <c r="G15" s="7"/>
      <c r="H15" s="2">
        <f>DATE(1999,1,1)</f>
        <v>36161</v>
      </c>
      <c r="N15" s="53" t="s">
        <v>513</v>
      </c>
    </row>
    <row r="16" spans="1:14" ht="15" customHeight="1" x14ac:dyDescent="0.35">
      <c r="A16" t="s">
        <v>315</v>
      </c>
      <c r="B16" t="s">
        <v>449</v>
      </c>
      <c r="E16" s="19" t="s">
        <v>430</v>
      </c>
      <c r="F16" s="9"/>
      <c r="G16" s="7"/>
      <c r="H16" s="2">
        <f>DATE(1995,1,1)</f>
        <v>34700</v>
      </c>
      <c r="L16" t="s">
        <v>362</v>
      </c>
      <c r="N16" s="52" t="s">
        <v>513</v>
      </c>
    </row>
    <row r="17" spans="1:14" ht="15" customHeight="1" x14ac:dyDescent="0.35">
      <c r="A17" t="s">
        <v>315</v>
      </c>
      <c r="B17" t="s">
        <v>355</v>
      </c>
      <c r="E17" s="19" t="s">
        <v>363</v>
      </c>
      <c r="F17" s="7"/>
      <c r="G17" s="7"/>
      <c r="H17" s="2">
        <f>DATE(1995,1,1)</f>
        <v>34700</v>
      </c>
      <c r="N17" s="53" t="s">
        <v>513</v>
      </c>
    </row>
    <row r="18" spans="1:14" ht="15" customHeight="1" x14ac:dyDescent="0.35">
      <c r="A18" t="s">
        <v>315</v>
      </c>
      <c r="B18" t="s">
        <v>450</v>
      </c>
      <c r="E18" s="14"/>
      <c r="F18" s="9"/>
      <c r="G18" s="7"/>
      <c r="H18" s="2">
        <f>DATE(1995,1,1)</f>
        <v>34700</v>
      </c>
      <c r="N18" s="52" t="s">
        <v>513</v>
      </c>
    </row>
    <row r="19" spans="1:14" ht="15" customHeight="1" x14ac:dyDescent="0.35">
      <c r="A19" t="s">
        <v>315</v>
      </c>
      <c r="B19" t="s">
        <v>361</v>
      </c>
      <c r="E19" s="14"/>
      <c r="F19" s="7"/>
      <c r="G19" s="7"/>
      <c r="H19" s="2">
        <f>DATE(1991,1,1)</f>
        <v>33239</v>
      </c>
      <c r="N19" s="53" t="s">
        <v>513</v>
      </c>
    </row>
    <row r="20" spans="1:14" ht="15" customHeight="1" x14ac:dyDescent="0.35">
      <c r="A20" t="s">
        <v>315</v>
      </c>
      <c r="B20" t="s">
        <v>356</v>
      </c>
      <c r="E20" s="19" t="s">
        <v>357</v>
      </c>
      <c r="F20" s="7"/>
      <c r="G20" s="7"/>
      <c r="H20" s="2">
        <f>DATE(1989,1,1)</f>
        <v>32509</v>
      </c>
      <c r="L20" t="s">
        <v>358</v>
      </c>
      <c r="N20" s="52" t="s">
        <v>513</v>
      </c>
    </row>
    <row r="21" spans="1:14" ht="15" customHeight="1" x14ac:dyDescent="0.35">
      <c r="A21" t="s">
        <v>315</v>
      </c>
      <c r="B21" t="s">
        <v>359</v>
      </c>
      <c r="E21" s="19"/>
      <c r="F21" s="7"/>
      <c r="G21" s="7"/>
      <c r="H21" s="2">
        <f>DATE(1989,1,1)</f>
        <v>32509</v>
      </c>
      <c r="L21" s="18"/>
      <c r="N21" s="53" t="s">
        <v>513</v>
      </c>
    </row>
    <row r="22" spans="1:14" ht="15" customHeight="1" x14ac:dyDescent="0.35">
      <c r="A22" t="s">
        <v>315</v>
      </c>
      <c r="B22" t="s">
        <v>447</v>
      </c>
      <c r="E22" s="19" t="s">
        <v>448</v>
      </c>
      <c r="F22" s="8"/>
      <c r="G22" s="8"/>
      <c r="H22" s="2">
        <f>DATE(1985,1,1)</f>
        <v>31048</v>
      </c>
      <c r="N22" s="52" t="s">
        <v>513</v>
      </c>
    </row>
    <row r="23" spans="1:14" ht="15" customHeight="1" x14ac:dyDescent="0.35">
      <c r="A23" t="s">
        <v>315</v>
      </c>
      <c r="B23" t="s">
        <v>447</v>
      </c>
      <c r="E23" s="19" t="s">
        <v>448</v>
      </c>
      <c r="F23" s="9"/>
      <c r="G23" s="7"/>
      <c r="H23" s="2">
        <f>DATE(1979,1,1)</f>
        <v>28856</v>
      </c>
      <c r="N23" s="53" t="s">
        <v>513</v>
      </c>
    </row>
    <row r="24" spans="1:14" ht="15" customHeight="1" x14ac:dyDescent="0.35">
      <c r="A24" t="s">
        <v>315</v>
      </c>
      <c r="B24" t="s">
        <v>447</v>
      </c>
      <c r="E24" s="19" t="s">
        <v>448</v>
      </c>
      <c r="H24" s="2">
        <f>DATE(1977,1,1)</f>
        <v>28126</v>
      </c>
      <c r="N24" s="52" t="s">
        <v>513</v>
      </c>
    </row>
    <row r="25" spans="1:14" ht="15" customHeight="1" x14ac:dyDescent="0.35">
      <c r="A25" t="s">
        <v>315</v>
      </c>
      <c r="B25" t="s">
        <v>447</v>
      </c>
      <c r="E25" s="19" t="s">
        <v>448</v>
      </c>
      <c r="F25" s="7"/>
      <c r="G25" s="7"/>
      <c r="H25" s="2">
        <f>DATE(1955,1,1)</f>
        <v>20090</v>
      </c>
      <c r="N25" s="53" t="s">
        <v>513</v>
      </c>
    </row>
    <row r="26" spans="1:14" ht="15" customHeight="1" x14ac:dyDescent="0.35">
      <c r="A26" t="s">
        <v>315</v>
      </c>
      <c r="B26" t="s">
        <v>447</v>
      </c>
      <c r="E26" s="12" t="s">
        <v>354</v>
      </c>
      <c r="F26" s="8"/>
      <c r="G26" s="8"/>
      <c r="H26" s="2">
        <f>DATE(1925,1,1)</f>
        <v>9133</v>
      </c>
      <c r="N26" s="52" t="s">
        <v>513</v>
      </c>
    </row>
    <row r="27" spans="1:14" ht="15" customHeight="1" x14ac:dyDescent="0.35">
      <c r="A27" t="s">
        <v>315</v>
      </c>
      <c r="B27" t="s">
        <v>447</v>
      </c>
      <c r="E27" s="19" t="s">
        <v>448</v>
      </c>
      <c r="F27" s="7"/>
      <c r="G27" s="7"/>
      <c r="H27" s="2"/>
      <c r="L27" s="18"/>
      <c r="N27" s="53" t="s">
        <v>513</v>
      </c>
    </row>
    <row r="28" spans="1:14" ht="15" customHeight="1" x14ac:dyDescent="0.35">
      <c r="E28" s="19"/>
      <c r="H28" s="2"/>
      <c r="N28" s="52" t="s">
        <v>513</v>
      </c>
    </row>
    <row r="29" spans="1:14" ht="15" customHeight="1" x14ac:dyDescent="0.35">
      <c r="E29" s="19"/>
      <c r="H29" s="2"/>
      <c r="N29" s="53" t="s">
        <v>513</v>
      </c>
    </row>
    <row r="30" spans="1:14" ht="15" customHeight="1" x14ac:dyDescent="0.35">
      <c r="E30" s="19"/>
      <c r="F30" s="9"/>
      <c r="G30" s="7"/>
      <c r="H30" s="2"/>
      <c r="N30" s="52" t="s">
        <v>513</v>
      </c>
    </row>
    <row r="31" spans="1:14" ht="15" customHeight="1" x14ac:dyDescent="0.35">
      <c r="E31" s="19"/>
      <c r="H31" s="2"/>
      <c r="N31" s="53" t="s">
        <v>513</v>
      </c>
    </row>
    <row r="32" spans="1:14" ht="15" customHeight="1" x14ac:dyDescent="0.35">
      <c r="E32" s="19"/>
      <c r="H32" s="2"/>
      <c r="N32" s="52" t="s">
        <v>513</v>
      </c>
    </row>
    <row r="33" spans="5:14" ht="15" customHeight="1" x14ac:dyDescent="0.35">
      <c r="E33" s="19"/>
      <c r="F33" s="8"/>
      <c r="G33" s="8"/>
      <c r="H33" s="2"/>
      <c r="L33" s="18"/>
      <c r="N33" s="53" t="s">
        <v>513</v>
      </c>
    </row>
    <row r="34" spans="5:14" ht="15" customHeight="1" x14ac:dyDescent="0.35">
      <c r="E34" s="12"/>
      <c r="H34" s="2"/>
      <c r="N34" s="52" t="s">
        <v>513</v>
      </c>
    </row>
    <row r="35" spans="5:14" ht="15" customHeight="1" x14ac:dyDescent="0.35">
      <c r="E35" s="12"/>
      <c r="H35" s="2"/>
      <c r="N35" s="53" t="s">
        <v>513</v>
      </c>
    </row>
    <row r="36" spans="5:14" ht="15" customHeight="1" x14ac:dyDescent="0.35">
      <c r="E36" s="19"/>
      <c r="F36" s="9"/>
      <c r="G36" s="9"/>
      <c r="H36" s="2"/>
      <c r="N36" s="52" t="s">
        <v>513</v>
      </c>
    </row>
    <row r="37" spans="5:14" ht="15" customHeight="1" x14ac:dyDescent="0.35">
      <c r="E37" s="14"/>
      <c r="H37" s="2"/>
      <c r="N37" s="53" t="s">
        <v>513</v>
      </c>
    </row>
    <row r="38" spans="5:14" ht="15" customHeight="1" x14ac:dyDescent="0.35">
      <c r="E38" s="19"/>
      <c r="F38" s="7"/>
      <c r="G38" s="7"/>
      <c r="H38" s="2"/>
      <c r="N38" s="52" t="s">
        <v>513</v>
      </c>
    </row>
    <row r="39" spans="5:14" ht="15" customHeight="1" x14ac:dyDescent="0.35">
      <c r="E39" s="19"/>
      <c r="H39" s="2"/>
      <c r="N39" s="53" t="s">
        <v>513</v>
      </c>
    </row>
    <row r="40" spans="5:14" ht="15" customHeight="1" x14ac:dyDescent="0.35">
      <c r="E40" s="19"/>
      <c r="H40" s="2"/>
      <c r="N40" s="52" t="s">
        <v>513</v>
      </c>
    </row>
    <row r="41" spans="5:14" ht="15" customHeight="1" x14ac:dyDescent="0.35">
      <c r="E41" s="19"/>
      <c r="H41" s="2"/>
      <c r="N41" s="53" t="s">
        <v>513</v>
      </c>
    </row>
    <row r="42" spans="5:14" ht="15" customHeight="1" x14ac:dyDescent="0.35">
      <c r="E42" s="14"/>
      <c r="F42" s="7"/>
      <c r="G42" s="7"/>
      <c r="H42" s="2"/>
      <c r="N42" s="52" t="s">
        <v>513</v>
      </c>
    </row>
    <row r="43" spans="5:14" ht="15" customHeight="1" x14ac:dyDescent="0.35">
      <c r="E43" s="14"/>
      <c r="F43" s="7"/>
      <c r="G43" s="7"/>
      <c r="H43" s="2"/>
      <c r="N43" s="53" t="s">
        <v>513</v>
      </c>
    </row>
    <row r="44" spans="5:14" x14ac:dyDescent="0.35">
      <c r="E44" s="19"/>
      <c r="H44" s="2"/>
      <c r="N44" s="52" t="s">
        <v>513</v>
      </c>
    </row>
    <row r="45" spans="5:14" x14ac:dyDescent="0.35">
      <c r="E45" s="19"/>
      <c r="H45" s="2"/>
      <c r="N45" s="53" t="s">
        <v>513</v>
      </c>
    </row>
    <row r="46" spans="5:14" x14ac:dyDescent="0.35">
      <c r="E46" s="19"/>
      <c r="F46" s="9"/>
      <c r="G46" s="7"/>
      <c r="H46" s="2"/>
      <c r="N46" s="52" t="s">
        <v>513</v>
      </c>
    </row>
    <row r="47" spans="5:14" x14ac:dyDescent="0.35">
      <c r="E47" s="19"/>
      <c r="F47" s="7"/>
      <c r="G47" s="7"/>
      <c r="H47" s="2"/>
      <c r="N47" s="53" t="s">
        <v>513</v>
      </c>
    </row>
    <row r="48" spans="5:14" x14ac:dyDescent="0.35">
      <c r="E48" s="19"/>
      <c r="F48" s="10"/>
      <c r="G48" s="8"/>
      <c r="H48" s="2"/>
      <c r="N48" s="52" t="s">
        <v>513</v>
      </c>
    </row>
    <row r="49" spans="5:14" x14ac:dyDescent="0.35">
      <c r="E49" s="14"/>
      <c r="F49" s="7"/>
      <c r="G49" s="7"/>
      <c r="H49" s="2"/>
      <c r="N49" s="53" t="s">
        <v>513</v>
      </c>
    </row>
    <row r="50" spans="5:14" x14ac:dyDescent="0.35">
      <c r="E50" s="14"/>
      <c r="F50" s="7"/>
      <c r="G50" s="7"/>
      <c r="H50" s="2"/>
      <c r="N50" s="52" t="s">
        <v>513</v>
      </c>
    </row>
    <row r="51" spans="5:14" x14ac:dyDescent="0.35">
      <c r="E51" s="12"/>
      <c r="F51" s="9"/>
      <c r="G51" s="7"/>
      <c r="H51" s="2"/>
      <c r="N51" s="53" t="s">
        <v>513</v>
      </c>
    </row>
    <row r="52" spans="5:14" x14ac:dyDescent="0.35">
      <c r="E52" s="14"/>
      <c r="F52" s="7"/>
      <c r="G52" s="7"/>
      <c r="H52" s="2"/>
      <c r="N52" s="52" t="s">
        <v>513</v>
      </c>
    </row>
    <row r="53" spans="5:14" x14ac:dyDescent="0.35">
      <c r="E53" s="12"/>
      <c r="F53" s="9"/>
      <c r="G53" s="7"/>
      <c r="H53" s="2"/>
      <c r="N53" s="53" t="s">
        <v>513</v>
      </c>
    </row>
    <row r="54" spans="5:14" x14ac:dyDescent="0.35">
      <c r="E54" s="14"/>
      <c r="H54" s="2"/>
      <c r="N54" s="52" t="s">
        <v>513</v>
      </c>
    </row>
    <row r="55" spans="5:14" x14ac:dyDescent="0.35">
      <c r="E55" s="14"/>
      <c r="N55" s="53" t="s">
        <v>513</v>
      </c>
    </row>
    <row r="56" spans="5:14" x14ac:dyDescent="0.35">
      <c r="E56" s="14"/>
      <c r="N56" s="52" t="s">
        <v>513</v>
      </c>
    </row>
    <row r="57" spans="5:14" x14ac:dyDescent="0.35">
      <c r="E57" s="14"/>
      <c r="N57" s="53" t="s">
        <v>513</v>
      </c>
    </row>
    <row r="58" spans="5:14" x14ac:dyDescent="0.35">
      <c r="E58" s="14"/>
      <c r="N58" s="52"/>
    </row>
    <row r="59" spans="5:14" x14ac:dyDescent="0.35">
      <c r="E59" s="14"/>
      <c r="N59" s="53"/>
    </row>
    <row r="60" spans="5:14" x14ac:dyDescent="0.35">
      <c r="E60" s="14"/>
      <c r="N60" s="52"/>
    </row>
    <row r="61" spans="5:14" x14ac:dyDescent="0.35">
      <c r="E61" s="14"/>
      <c r="N61" s="53"/>
    </row>
    <row r="62" spans="5:14" x14ac:dyDescent="0.35">
      <c r="E62" s="14"/>
      <c r="N62" s="52"/>
    </row>
    <row r="63" spans="5:14" x14ac:dyDescent="0.35">
      <c r="E63" s="14"/>
      <c r="N63" s="53"/>
    </row>
    <row r="64" spans="5:14" x14ac:dyDescent="0.35">
      <c r="E64" s="14"/>
      <c r="N64" s="52"/>
    </row>
    <row r="65" spans="5:14" x14ac:dyDescent="0.35">
      <c r="E65" s="14"/>
      <c r="N65" s="53"/>
    </row>
    <row r="66" spans="5:14" x14ac:dyDescent="0.35">
      <c r="E66" s="14"/>
      <c r="N66" s="52"/>
    </row>
    <row r="67" spans="5:14" x14ac:dyDescent="0.35">
      <c r="E67" s="14"/>
      <c r="N67" s="53"/>
    </row>
    <row r="68" spans="5:14" x14ac:dyDescent="0.35">
      <c r="E68" s="14"/>
      <c r="N68" s="52"/>
    </row>
    <row r="69" spans="5:14" x14ac:dyDescent="0.35">
      <c r="E69" s="14"/>
      <c r="N69" s="53"/>
    </row>
    <row r="70" spans="5:14" x14ac:dyDescent="0.35">
      <c r="E70" s="14"/>
      <c r="N70" s="52"/>
    </row>
    <row r="71" spans="5:14" x14ac:dyDescent="0.35">
      <c r="E71" s="14"/>
      <c r="N71" s="53"/>
    </row>
    <row r="72" spans="5:14" x14ac:dyDescent="0.35">
      <c r="E72" s="14"/>
      <c r="N72" s="52"/>
    </row>
    <row r="73" spans="5:14" x14ac:dyDescent="0.35">
      <c r="E73" s="14"/>
      <c r="N73" s="53"/>
    </row>
    <row r="74" spans="5:14" x14ac:dyDescent="0.35">
      <c r="E74" s="14"/>
      <c r="N74" s="52"/>
    </row>
    <row r="75" spans="5:14" x14ac:dyDescent="0.35">
      <c r="E75" s="14"/>
      <c r="N75" s="53"/>
    </row>
    <row r="76" spans="5:14" x14ac:dyDescent="0.35">
      <c r="E76" s="14"/>
      <c r="N76" s="52"/>
    </row>
    <row r="77" spans="5:14" x14ac:dyDescent="0.35">
      <c r="E77" s="14"/>
      <c r="N77" s="53"/>
    </row>
    <row r="78" spans="5:14" x14ac:dyDescent="0.35">
      <c r="E78" s="14"/>
      <c r="N78" s="52"/>
    </row>
    <row r="79" spans="5:14" x14ac:dyDescent="0.35">
      <c r="E79" s="14"/>
      <c r="N79" s="53"/>
    </row>
    <row r="80" spans="5:14" x14ac:dyDescent="0.35">
      <c r="E80" s="14"/>
      <c r="N80" s="52"/>
    </row>
    <row r="81" spans="5:14" x14ac:dyDescent="0.35">
      <c r="E81" s="14"/>
      <c r="N81" s="53"/>
    </row>
    <row r="82" spans="5:14" x14ac:dyDescent="0.35">
      <c r="E82" s="14"/>
      <c r="N82" s="52"/>
    </row>
    <row r="83" spans="5:14" x14ac:dyDescent="0.35">
      <c r="E83" s="14"/>
      <c r="N83" s="53"/>
    </row>
    <row r="84" spans="5:14" x14ac:dyDescent="0.35">
      <c r="E84" s="14"/>
      <c r="N84" s="52"/>
    </row>
    <row r="85" spans="5:14" x14ac:dyDescent="0.35">
      <c r="E85" s="14"/>
      <c r="N85" s="53"/>
    </row>
    <row r="86" spans="5:14" x14ac:dyDescent="0.35">
      <c r="E86" s="14"/>
      <c r="N86" s="52"/>
    </row>
    <row r="87" spans="5:14" x14ac:dyDescent="0.35">
      <c r="E87" s="14"/>
      <c r="N87" s="53"/>
    </row>
    <row r="88" spans="5:14" x14ac:dyDescent="0.35">
      <c r="E88" s="14"/>
      <c r="N88" s="52"/>
    </row>
    <row r="89" spans="5:14" x14ac:dyDescent="0.35">
      <c r="E89" s="14"/>
    </row>
    <row r="90" spans="5:14" x14ac:dyDescent="0.35">
      <c r="E90" s="14"/>
    </row>
    <row r="91" spans="5:14" x14ac:dyDescent="0.35">
      <c r="E91" s="14"/>
    </row>
    <row r="92" spans="5:14" x14ac:dyDescent="0.35">
      <c r="E92" s="14"/>
    </row>
    <row r="93" spans="5:14" x14ac:dyDescent="0.35">
      <c r="E93" s="14"/>
    </row>
    <row r="94" spans="5:14" x14ac:dyDescent="0.35">
      <c r="E94" s="14"/>
    </row>
    <row r="95" spans="5:14" x14ac:dyDescent="0.35">
      <c r="E95" s="14"/>
    </row>
    <row r="96" spans="5:14" x14ac:dyDescent="0.35">
      <c r="E96" s="14"/>
    </row>
    <row r="97" spans="5:5" x14ac:dyDescent="0.35">
      <c r="E97" s="14"/>
    </row>
    <row r="98" spans="5:5" x14ac:dyDescent="0.35">
      <c r="E98" s="14"/>
    </row>
    <row r="99" spans="5:5" x14ac:dyDescent="0.35">
      <c r="E99" s="14"/>
    </row>
    <row r="100" spans="5:5" x14ac:dyDescent="0.35">
      <c r="E100" s="14"/>
    </row>
    <row r="101" spans="5:5" x14ac:dyDescent="0.35">
      <c r="E101" s="14"/>
    </row>
    <row r="102" spans="5:5" x14ac:dyDescent="0.35">
      <c r="E102" s="14"/>
    </row>
    <row r="103" spans="5:5" x14ac:dyDescent="0.35">
      <c r="E103" s="14"/>
    </row>
    <row r="104" spans="5:5" x14ac:dyDescent="0.35">
      <c r="E104" s="14"/>
    </row>
    <row r="105" spans="5:5" x14ac:dyDescent="0.35">
      <c r="E105" s="14"/>
    </row>
    <row r="106" spans="5:5" x14ac:dyDescent="0.35">
      <c r="E106" s="14"/>
    </row>
    <row r="107" spans="5:5" x14ac:dyDescent="0.35">
      <c r="E107" s="14"/>
    </row>
    <row r="108" spans="5:5" x14ac:dyDescent="0.35">
      <c r="E108" s="14"/>
    </row>
    <row r="109" spans="5:5" x14ac:dyDescent="0.35">
      <c r="E109" s="14"/>
    </row>
    <row r="110" spans="5:5" x14ac:dyDescent="0.35">
      <c r="E110" s="14"/>
    </row>
    <row r="111" spans="5:5" x14ac:dyDescent="0.35">
      <c r="E111" s="14"/>
    </row>
    <row r="112" spans="5:5" x14ac:dyDescent="0.35">
      <c r="E112" s="14"/>
    </row>
    <row r="113" spans="5:5" x14ac:dyDescent="0.35">
      <c r="E113" s="14"/>
    </row>
    <row r="114" spans="5:5" x14ac:dyDescent="0.35">
      <c r="E114" s="14"/>
    </row>
    <row r="115" spans="5:5" x14ac:dyDescent="0.35">
      <c r="E115" s="14"/>
    </row>
    <row r="116" spans="5:5" x14ac:dyDescent="0.35">
      <c r="E116" s="14"/>
    </row>
    <row r="117" spans="5:5" x14ac:dyDescent="0.35">
      <c r="E117" s="14"/>
    </row>
    <row r="118" spans="5:5" x14ac:dyDescent="0.35">
      <c r="E118" s="14"/>
    </row>
    <row r="119" spans="5:5" x14ac:dyDescent="0.35">
      <c r="E119" s="14"/>
    </row>
    <row r="120" spans="5:5" x14ac:dyDescent="0.35">
      <c r="E120" s="14"/>
    </row>
    <row r="121" spans="5:5" x14ac:dyDescent="0.35">
      <c r="E121" s="14"/>
    </row>
    <row r="122" spans="5:5" x14ac:dyDescent="0.35">
      <c r="E122" s="14"/>
    </row>
    <row r="123" spans="5:5" x14ac:dyDescent="0.35">
      <c r="E123" s="14"/>
    </row>
    <row r="124" spans="5:5" x14ac:dyDescent="0.35">
      <c r="E124" s="14"/>
    </row>
    <row r="125" spans="5:5" x14ac:dyDescent="0.35">
      <c r="E125" s="14"/>
    </row>
    <row r="126" spans="5:5" x14ac:dyDescent="0.35">
      <c r="E126" s="14"/>
    </row>
    <row r="127" spans="5:5" x14ac:dyDescent="0.35">
      <c r="E127" s="14"/>
    </row>
    <row r="128" spans="5:5" x14ac:dyDescent="0.35">
      <c r="E128" s="14"/>
    </row>
    <row r="129" spans="5:5" x14ac:dyDescent="0.35">
      <c r="E129" s="14"/>
    </row>
    <row r="130" spans="5:5" x14ac:dyDescent="0.35">
      <c r="E130" s="14"/>
    </row>
    <row r="131" spans="5:5" x14ac:dyDescent="0.35">
      <c r="E131" s="14"/>
    </row>
    <row r="132" spans="5:5" x14ac:dyDescent="0.35">
      <c r="E132" s="14"/>
    </row>
    <row r="133" spans="5:5" x14ac:dyDescent="0.35">
      <c r="E133" s="14"/>
    </row>
    <row r="134" spans="5:5" x14ac:dyDescent="0.35">
      <c r="E134" s="14"/>
    </row>
    <row r="135" spans="5:5" x14ac:dyDescent="0.35">
      <c r="E135" s="14"/>
    </row>
    <row r="136" spans="5:5" x14ac:dyDescent="0.35">
      <c r="E136" s="14"/>
    </row>
    <row r="137" spans="5:5" x14ac:dyDescent="0.35">
      <c r="E137" s="14"/>
    </row>
    <row r="138" spans="5:5" x14ac:dyDescent="0.35">
      <c r="E138" s="14"/>
    </row>
    <row r="139" spans="5:5" x14ac:dyDescent="0.35">
      <c r="E139" s="14"/>
    </row>
    <row r="140" spans="5:5" x14ac:dyDescent="0.35">
      <c r="E140" s="14"/>
    </row>
    <row r="141" spans="5:5" x14ac:dyDescent="0.35">
      <c r="E141" s="14"/>
    </row>
    <row r="142" spans="5:5" x14ac:dyDescent="0.35">
      <c r="E142" s="14"/>
    </row>
    <row r="143" spans="5:5" x14ac:dyDescent="0.35">
      <c r="E143" s="14"/>
    </row>
    <row r="144" spans="5:5" x14ac:dyDescent="0.35">
      <c r="E144" s="14"/>
    </row>
    <row r="145" spans="5:5" x14ac:dyDescent="0.35">
      <c r="E145" s="14"/>
    </row>
    <row r="146" spans="5:5" x14ac:dyDescent="0.35">
      <c r="E146" s="14"/>
    </row>
    <row r="147" spans="5:5" x14ac:dyDescent="0.35">
      <c r="E147" s="14"/>
    </row>
    <row r="148" spans="5:5" x14ac:dyDescent="0.35">
      <c r="E148" s="14"/>
    </row>
    <row r="149" spans="5:5" x14ac:dyDescent="0.35">
      <c r="E149" s="14"/>
    </row>
    <row r="150" spans="5:5" x14ac:dyDescent="0.35">
      <c r="E150" s="14"/>
    </row>
    <row r="151" spans="5:5" x14ac:dyDescent="0.35">
      <c r="E151" s="14"/>
    </row>
    <row r="152" spans="5:5" x14ac:dyDescent="0.35">
      <c r="E152" s="14"/>
    </row>
    <row r="153" spans="5:5" x14ac:dyDescent="0.35">
      <c r="E153" s="14"/>
    </row>
    <row r="154" spans="5:5" x14ac:dyDescent="0.35">
      <c r="E154" s="14"/>
    </row>
    <row r="155" spans="5:5" x14ac:dyDescent="0.35">
      <c r="E155" s="14"/>
    </row>
    <row r="156" spans="5:5" x14ac:dyDescent="0.35">
      <c r="E156" s="14"/>
    </row>
    <row r="157" spans="5:5" x14ac:dyDescent="0.35">
      <c r="E157" s="14"/>
    </row>
    <row r="158" spans="5:5" x14ac:dyDescent="0.35">
      <c r="E158" s="14"/>
    </row>
    <row r="159" spans="5:5" x14ac:dyDescent="0.35">
      <c r="E159" s="14"/>
    </row>
    <row r="160" spans="5:5" x14ac:dyDescent="0.35">
      <c r="E160" s="14"/>
    </row>
    <row r="161" spans="5:5" x14ac:dyDescent="0.35">
      <c r="E161" s="14"/>
    </row>
    <row r="162" spans="5:5" x14ac:dyDescent="0.35">
      <c r="E162" s="14"/>
    </row>
    <row r="163" spans="5:5" x14ac:dyDescent="0.35">
      <c r="E163" s="14"/>
    </row>
    <row r="164" spans="5:5" x14ac:dyDescent="0.35">
      <c r="E164" s="14"/>
    </row>
    <row r="165" spans="5:5" x14ac:dyDescent="0.35">
      <c r="E165" s="14"/>
    </row>
    <row r="166" spans="5:5" x14ac:dyDescent="0.35">
      <c r="E166" s="14"/>
    </row>
    <row r="167" spans="5:5" x14ac:dyDescent="0.35">
      <c r="E167" s="14"/>
    </row>
    <row r="168" spans="5:5" x14ac:dyDescent="0.35">
      <c r="E168" s="14"/>
    </row>
    <row r="169" spans="5:5" x14ac:dyDescent="0.35">
      <c r="E169" s="14"/>
    </row>
    <row r="170" spans="5:5" x14ac:dyDescent="0.35">
      <c r="E170" s="14"/>
    </row>
    <row r="171" spans="5:5" x14ac:dyDescent="0.35">
      <c r="E171" s="14"/>
    </row>
    <row r="172" spans="5:5" x14ac:dyDescent="0.35">
      <c r="E172" s="14"/>
    </row>
    <row r="173" spans="5:5" x14ac:dyDescent="0.35">
      <c r="E173" s="14"/>
    </row>
    <row r="174" spans="5:5" x14ac:dyDescent="0.35">
      <c r="E174" s="14"/>
    </row>
    <row r="175" spans="5:5" x14ac:dyDescent="0.35">
      <c r="E175" s="14"/>
    </row>
    <row r="176" spans="5:5" x14ac:dyDescent="0.35">
      <c r="E176" s="14"/>
    </row>
    <row r="177" spans="5:5" x14ac:dyDescent="0.35">
      <c r="E177" s="14"/>
    </row>
    <row r="178" spans="5:5" x14ac:dyDescent="0.35">
      <c r="E178" s="14"/>
    </row>
    <row r="179" spans="5:5" x14ac:dyDescent="0.35">
      <c r="E179" s="14"/>
    </row>
    <row r="180" spans="5:5" x14ac:dyDescent="0.35">
      <c r="E180" s="14"/>
    </row>
    <row r="181" spans="5:5" x14ac:dyDescent="0.35">
      <c r="E181" s="14"/>
    </row>
    <row r="182" spans="5:5" x14ac:dyDescent="0.35">
      <c r="E182" s="14"/>
    </row>
    <row r="183" spans="5:5" x14ac:dyDescent="0.35">
      <c r="E183" s="14"/>
    </row>
    <row r="184" spans="5:5" x14ac:dyDescent="0.35">
      <c r="E184" s="14"/>
    </row>
    <row r="185" spans="5:5" x14ac:dyDescent="0.35">
      <c r="E185" s="14"/>
    </row>
    <row r="186" spans="5:5" x14ac:dyDescent="0.35">
      <c r="E186" s="14"/>
    </row>
    <row r="187" spans="5:5" x14ac:dyDescent="0.35">
      <c r="E187" s="14"/>
    </row>
    <row r="188" spans="5:5" x14ac:dyDescent="0.35">
      <c r="E188" s="14"/>
    </row>
    <row r="189" spans="5:5" x14ac:dyDescent="0.35">
      <c r="E189" s="14"/>
    </row>
    <row r="190" spans="5:5" x14ac:dyDescent="0.35">
      <c r="E190" s="14"/>
    </row>
    <row r="191" spans="5:5" x14ac:dyDescent="0.35">
      <c r="E191" s="14"/>
    </row>
    <row r="192" spans="5:5" x14ac:dyDescent="0.35">
      <c r="E192" s="14"/>
    </row>
    <row r="193" spans="5:5" x14ac:dyDescent="0.35">
      <c r="E193" s="14"/>
    </row>
    <row r="194" spans="5:5" x14ac:dyDescent="0.35">
      <c r="E194" s="14"/>
    </row>
    <row r="195" spans="5:5" x14ac:dyDescent="0.35">
      <c r="E195" s="14"/>
    </row>
    <row r="196" spans="5:5" x14ac:dyDescent="0.35">
      <c r="E196" s="14"/>
    </row>
    <row r="197" spans="5:5" x14ac:dyDescent="0.35">
      <c r="E197" s="14"/>
    </row>
    <row r="198" spans="5:5" x14ac:dyDescent="0.35">
      <c r="E198" s="14"/>
    </row>
    <row r="199" spans="5:5" x14ac:dyDescent="0.35">
      <c r="E199" s="14"/>
    </row>
    <row r="200" spans="5:5" x14ac:dyDescent="0.35">
      <c r="E200" s="14"/>
    </row>
    <row r="201" spans="5:5" x14ac:dyDescent="0.35">
      <c r="E201" s="14"/>
    </row>
    <row r="202" spans="5:5" x14ac:dyDescent="0.35">
      <c r="E202" s="14"/>
    </row>
    <row r="203" spans="5:5" x14ac:dyDescent="0.35">
      <c r="E203" s="14"/>
    </row>
    <row r="204" spans="5:5" x14ac:dyDescent="0.35">
      <c r="E204" s="14"/>
    </row>
    <row r="205" spans="5:5" x14ac:dyDescent="0.35">
      <c r="E205" s="14"/>
    </row>
    <row r="206" spans="5:5" x14ac:dyDescent="0.35">
      <c r="E206" s="14"/>
    </row>
    <row r="207" spans="5:5" x14ac:dyDescent="0.35">
      <c r="E207" s="14"/>
    </row>
    <row r="208" spans="5:5" x14ac:dyDescent="0.35">
      <c r="E208" s="14"/>
    </row>
    <row r="209" spans="5:5" x14ac:dyDescent="0.35">
      <c r="E209" s="14"/>
    </row>
    <row r="210" spans="5:5" x14ac:dyDescent="0.35">
      <c r="E210" s="14"/>
    </row>
    <row r="211" spans="5:5" x14ac:dyDescent="0.35">
      <c r="E211" s="14"/>
    </row>
    <row r="212" spans="5:5" x14ac:dyDescent="0.35">
      <c r="E212" s="14"/>
    </row>
    <row r="213" spans="5:5" x14ac:dyDescent="0.35">
      <c r="E213" s="14"/>
    </row>
    <row r="214" spans="5:5" x14ac:dyDescent="0.35">
      <c r="E214" s="14"/>
    </row>
    <row r="215" spans="5:5" x14ac:dyDescent="0.35">
      <c r="E215" s="14"/>
    </row>
    <row r="216" spans="5:5" x14ac:dyDescent="0.35">
      <c r="E216" s="14"/>
    </row>
    <row r="217" spans="5:5" x14ac:dyDescent="0.35">
      <c r="E217" s="14"/>
    </row>
    <row r="218" spans="5:5" x14ac:dyDescent="0.35">
      <c r="E218" s="14"/>
    </row>
    <row r="219" spans="5:5" x14ac:dyDescent="0.35">
      <c r="E219" s="14"/>
    </row>
    <row r="220" spans="5:5" x14ac:dyDescent="0.35">
      <c r="E220" s="14"/>
    </row>
    <row r="221" spans="5:5" x14ac:dyDescent="0.35">
      <c r="E221" s="14"/>
    </row>
    <row r="222" spans="5:5" x14ac:dyDescent="0.35">
      <c r="E222" s="14"/>
    </row>
    <row r="223" spans="5:5" x14ac:dyDescent="0.35">
      <c r="E223" s="14"/>
    </row>
    <row r="224" spans="5:5" x14ac:dyDescent="0.35">
      <c r="E224" s="14"/>
    </row>
    <row r="225" spans="5:5" x14ac:dyDescent="0.35">
      <c r="E225" s="14"/>
    </row>
    <row r="226" spans="5:5" x14ac:dyDescent="0.35">
      <c r="E226" s="14"/>
    </row>
    <row r="227" spans="5:5" x14ac:dyDescent="0.35">
      <c r="E227" s="14"/>
    </row>
    <row r="228" spans="5:5" x14ac:dyDescent="0.35">
      <c r="E228" s="14"/>
    </row>
    <row r="229" spans="5:5" x14ac:dyDescent="0.35">
      <c r="E229" s="14"/>
    </row>
    <row r="230" spans="5:5" x14ac:dyDescent="0.35">
      <c r="E230" s="14"/>
    </row>
    <row r="231" spans="5:5" x14ac:dyDescent="0.35">
      <c r="E231" s="14"/>
    </row>
    <row r="232" spans="5:5" x14ac:dyDescent="0.35">
      <c r="E232" s="14"/>
    </row>
    <row r="233" spans="5:5" x14ac:dyDescent="0.35">
      <c r="E233" s="14"/>
    </row>
    <row r="234" spans="5:5" x14ac:dyDescent="0.35">
      <c r="E234" s="14"/>
    </row>
    <row r="235" spans="5:5" x14ac:dyDescent="0.35">
      <c r="E235" s="14"/>
    </row>
    <row r="236" spans="5:5" x14ac:dyDescent="0.35">
      <c r="E236" s="14"/>
    </row>
    <row r="237" spans="5:5" x14ac:dyDescent="0.35">
      <c r="E237" s="14"/>
    </row>
    <row r="238" spans="5:5" x14ac:dyDescent="0.35">
      <c r="E238" s="14"/>
    </row>
    <row r="239" spans="5:5" x14ac:dyDescent="0.35">
      <c r="E239" s="14"/>
    </row>
    <row r="240" spans="5:5" x14ac:dyDescent="0.35">
      <c r="E240" s="14"/>
    </row>
    <row r="241" spans="5:5" x14ac:dyDescent="0.35">
      <c r="E241" s="14"/>
    </row>
    <row r="242" spans="5:5" x14ac:dyDescent="0.35">
      <c r="E242" s="14"/>
    </row>
    <row r="243" spans="5:5" x14ac:dyDescent="0.35">
      <c r="E243" s="14"/>
    </row>
    <row r="244" spans="5:5" x14ac:dyDescent="0.35">
      <c r="E244" s="14"/>
    </row>
    <row r="245" spans="5:5" x14ac:dyDescent="0.35">
      <c r="E245" s="14"/>
    </row>
    <row r="246" spans="5:5" x14ac:dyDescent="0.35">
      <c r="E246" s="14"/>
    </row>
    <row r="247" spans="5:5" x14ac:dyDescent="0.35">
      <c r="E247" s="14"/>
    </row>
    <row r="248" spans="5:5" x14ac:dyDescent="0.35">
      <c r="E248" s="14"/>
    </row>
    <row r="249" spans="5:5" x14ac:dyDescent="0.35">
      <c r="E249" s="14"/>
    </row>
    <row r="250" spans="5:5" x14ac:dyDescent="0.35">
      <c r="E250" s="14"/>
    </row>
    <row r="251" spans="5:5" x14ac:dyDescent="0.35">
      <c r="E251" s="14"/>
    </row>
    <row r="252" spans="5:5" x14ac:dyDescent="0.35">
      <c r="E252" s="14"/>
    </row>
    <row r="253" spans="5:5" x14ac:dyDescent="0.35">
      <c r="E253" s="14"/>
    </row>
    <row r="254" spans="5:5" x14ac:dyDescent="0.35">
      <c r="E254" s="14"/>
    </row>
    <row r="255" spans="5:5" x14ac:dyDescent="0.35">
      <c r="E255" s="14"/>
    </row>
    <row r="256" spans="5:5" x14ac:dyDescent="0.35">
      <c r="E256" s="14"/>
    </row>
    <row r="257" spans="5:5" x14ac:dyDescent="0.35">
      <c r="E257" s="14"/>
    </row>
    <row r="258" spans="5:5" x14ac:dyDescent="0.35">
      <c r="E258" s="14"/>
    </row>
    <row r="259" spans="5:5" x14ac:dyDescent="0.35">
      <c r="E259" s="14"/>
    </row>
    <row r="260" spans="5:5" x14ac:dyDescent="0.35">
      <c r="E260" s="14"/>
    </row>
    <row r="261" spans="5:5" x14ac:dyDescent="0.35">
      <c r="E261" s="14"/>
    </row>
    <row r="262" spans="5:5" x14ac:dyDescent="0.35">
      <c r="E262" s="14"/>
    </row>
    <row r="263" spans="5:5" x14ac:dyDescent="0.35">
      <c r="E263" s="14"/>
    </row>
    <row r="264" spans="5:5" x14ac:dyDescent="0.35">
      <c r="E264" s="14"/>
    </row>
    <row r="265" spans="5:5" x14ac:dyDescent="0.35">
      <c r="E265" s="14"/>
    </row>
    <row r="266" spans="5:5" x14ac:dyDescent="0.35">
      <c r="E266" s="14"/>
    </row>
    <row r="267" spans="5:5" x14ac:dyDescent="0.35">
      <c r="E267" s="14"/>
    </row>
    <row r="268" spans="5:5" x14ac:dyDescent="0.35">
      <c r="E268" s="14"/>
    </row>
    <row r="269" spans="5:5" x14ac:dyDescent="0.35">
      <c r="E269" s="14"/>
    </row>
    <row r="270" spans="5:5" x14ac:dyDescent="0.35">
      <c r="E270" s="14"/>
    </row>
    <row r="271" spans="5:5" x14ac:dyDescent="0.35">
      <c r="E271" s="14"/>
    </row>
    <row r="272" spans="5:5" x14ac:dyDescent="0.35">
      <c r="E272" s="14"/>
    </row>
    <row r="273" spans="5:5" x14ac:dyDescent="0.35">
      <c r="E273" s="14"/>
    </row>
    <row r="274" spans="5:5" x14ac:dyDescent="0.35">
      <c r="E274" s="14"/>
    </row>
    <row r="275" spans="5:5" x14ac:dyDescent="0.35">
      <c r="E275" s="14"/>
    </row>
    <row r="276" spans="5:5" x14ac:dyDescent="0.35">
      <c r="E276" s="14"/>
    </row>
    <row r="277" spans="5:5" x14ac:dyDescent="0.35">
      <c r="E277" s="14"/>
    </row>
    <row r="278" spans="5:5" x14ac:dyDescent="0.35">
      <c r="E278" s="14"/>
    </row>
    <row r="279" spans="5:5" x14ac:dyDescent="0.35">
      <c r="E279" s="14"/>
    </row>
    <row r="280" spans="5:5" x14ac:dyDescent="0.35">
      <c r="E280" s="14"/>
    </row>
    <row r="281" spans="5:5" x14ac:dyDescent="0.35">
      <c r="E281" s="14"/>
    </row>
    <row r="282" spans="5:5" x14ac:dyDescent="0.35">
      <c r="E282" s="14"/>
    </row>
    <row r="283" spans="5:5" x14ac:dyDescent="0.35">
      <c r="E283" s="14"/>
    </row>
    <row r="284" spans="5:5" x14ac:dyDescent="0.35">
      <c r="E284" s="14"/>
    </row>
    <row r="285" spans="5:5" x14ac:dyDescent="0.35">
      <c r="E285" s="14"/>
    </row>
    <row r="286" spans="5:5" x14ac:dyDescent="0.35">
      <c r="E286" s="14"/>
    </row>
    <row r="287" spans="5:5" x14ac:dyDescent="0.35">
      <c r="E287" s="14"/>
    </row>
    <row r="288" spans="5:5" x14ac:dyDescent="0.35">
      <c r="E288" s="14"/>
    </row>
    <row r="289" spans="5:5" x14ac:dyDescent="0.35">
      <c r="E289" s="14"/>
    </row>
    <row r="290" spans="5:5" x14ac:dyDescent="0.35">
      <c r="E290" s="14"/>
    </row>
    <row r="291" spans="5:5" x14ac:dyDescent="0.35">
      <c r="E291" s="14"/>
    </row>
    <row r="292" spans="5:5" x14ac:dyDescent="0.35">
      <c r="E292" s="14"/>
    </row>
    <row r="293" spans="5:5" x14ac:dyDescent="0.35">
      <c r="E293" s="14"/>
    </row>
    <row r="294" spans="5:5" x14ac:dyDescent="0.35">
      <c r="E294" s="14"/>
    </row>
    <row r="295" spans="5:5" x14ac:dyDescent="0.35">
      <c r="E295" s="14"/>
    </row>
    <row r="296" spans="5:5" x14ac:dyDescent="0.35">
      <c r="E296" s="14"/>
    </row>
    <row r="297" spans="5:5" x14ac:dyDescent="0.35">
      <c r="E297" s="14"/>
    </row>
    <row r="298" spans="5:5" x14ac:dyDescent="0.35">
      <c r="E298" s="14"/>
    </row>
    <row r="299" spans="5:5" x14ac:dyDescent="0.35">
      <c r="E299" s="14"/>
    </row>
    <row r="300" spans="5:5" x14ac:dyDescent="0.35">
      <c r="E300" s="14"/>
    </row>
    <row r="301" spans="5:5" x14ac:dyDescent="0.35">
      <c r="E301" s="14"/>
    </row>
    <row r="302" spans="5:5" x14ac:dyDescent="0.35">
      <c r="E302" s="14"/>
    </row>
    <row r="303" spans="5:5" x14ac:dyDescent="0.35">
      <c r="E303" s="14"/>
    </row>
    <row r="304" spans="5:5" x14ac:dyDescent="0.35">
      <c r="E304" s="14"/>
    </row>
    <row r="305" spans="5:5" x14ac:dyDescent="0.35">
      <c r="E305" s="14"/>
    </row>
    <row r="306" spans="5:5" x14ac:dyDescent="0.35">
      <c r="E306" s="14"/>
    </row>
    <row r="307" spans="5:5" x14ac:dyDescent="0.35">
      <c r="E307" s="14"/>
    </row>
    <row r="308" spans="5:5" x14ac:dyDescent="0.35">
      <c r="E308" s="14"/>
    </row>
    <row r="309" spans="5:5" x14ac:dyDescent="0.35">
      <c r="E309" s="14"/>
    </row>
    <row r="310" spans="5:5" x14ac:dyDescent="0.35">
      <c r="E310" s="14"/>
    </row>
    <row r="311" spans="5:5" x14ac:dyDescent="0.35">
      <c r="E311" s="14"/>
    </row>
    <row r="312" spans="5:5" x14ac:dyDescent="0.35">
      <c r="E312" s="14"/>
    </row>
    <row r="313" spans="5:5" x14ac:dyDescent="0.35">
      <c r="E313" s="14"/>
    </row>
    <row r="314" spans="5:5" x14ac:dyDescent="0.35">
      <c r="E314" s="14"/>
    </row>
    <row r="315" spans="5:5" x14ac:dyDescent="0.35">
      <c r="E315" s="14"/>
    </row>
    <row r="316" spans="5:5" x14ac:dyDescent="0.35">
      <c r="E316" s="14"/>
    </row>
    <row r="317" spans="5:5" x14ac:dyDescent="0.35">
      <c r="E317" s="14"/>
    </row>
    <row r="318" spans="5:5" x14ac:dyDescent="0.35">
      <c r="E318" s="14"/>
    </row>
    <row r="319" spans="5:5" x14ac:dyDescent="0.35">
      <c r="E319" s="14"/>
    </row>
    <row r="320" spans="5:5" x14ac:dyDescent="0.35">
      <c r="E320" s="14"/>
    </row>
    <row r="321" spans="5:5" x14ac:dyDescent="0.35">
      <c r="E321" s="14"/>
    </row>
    <row r="322" spans="5:5" x14ac:dyDescent="0.35">
      <c r="E322" s="14"/>
    </row>
    <row r="323" spans="5:5" x14ac:dyDescent="0.35">
      <c r="E323" s="14"/>
    </row>
    <row r="324" spans="5:5" x14ac:dyDescent="0.35">
      <c r="E324" s="14"/>
    </row>
    <row r="325" spans="5:5" x14ac:dyDescent="0.35">
      <c r="E325" s="14"/>
    </row>
    <row r="326" spans="5:5" x14ac:dyDescent="0.35">
      <c r="E326" s="14"/>
    </row>
    <row r="327" spans="5:5" x14ac:dyDescent="0.35">
      <c r="E327" s="14"/>
    </row>
    <row r="328" spans="5:5" x14ac:dyDescent="0.35">
      <c r="E328" s="14"/>
    </row>
    <row r="329" spans="5:5" x14ac:dyDescent="0.35">
      <c r="E329" s="14"/>
    </row>
    <row r="330" spans="5:5" x14ac:dyDescent="0.35">
      <c r="E330" s="14"/>
    </row>
    <row r="331" spans="5:5" x14ac:dyDescent="0.35">
      <c r="E331" s="14"/>
    </row>
    <row r="332" spans="5:5" x14ac:dyDescent="0.35">
      <c r="E332" s="14"/>
    </row>
    <row r="333" spans="5:5" x14ac:dyDescent="0.35">
      <c r="E333" s="14"/>
    </row>
    <row r="334" spans="5:5" x14ac:dyDescent="0.35">
      <c r="E334" s="14"/>
    </row>
    <row r="335" spans="5:5" x14ac:dyDescent="0.35">
      <c r="E335" s="14"/>
    </row>
    <row r="336" spans="5:5" x14ac:dyDescent="0.35">
      <c r="E336" s="14"/>
    </row>
    <row r="337" spans="5:5" x14ac:dyDescent="0.35">
      <c r="E337" s="14"/>
    </row>
    <row r="338" spans="5:5" x14ac:dyDescent="0.35">
      <c r="E338" s="14"/>
    </row>
    <row r="339" spans="5:5" x14ac:dyDescent="0.35">
      <c r="E339" s="14"/>
    </row>
    <row r="340" spans="5:5" x14ac:dyDescent="0.35">
      <c r="E340" s="14"/>
    </row>
    <row r="341" spans="5:5" x14ac:dyDescent="0.35">
      <c r="E341" s="14"/>
    </row>
    <row r="342" spans="5:5" x14ac:dyDescent="0.35">
      <c r="E342" s="14"/>
    </row>
    <row r="343" spans="5:5" x14ac:dyDescent="0.35">
      <c r="E343" s="14"/>
    </row>
    <row r="344" spans="5:5" x14ac:dyDescent="0.35">
      <c r="E344" s="14"/>
    </row>
    <row r="345" spans="5:5" x14ac:dyDescent="0.35">
      <c r="E345" s="14"/>
    </row>
    <row r="346" spans="5:5" x14ac:dyDescent="0.35">
      <c r="E346" s="14"/>
    </row>
    <row r="347" spans="5:5" x14ac:dyDescent="0.35">
      <c r="E347" s="14"/>
    </row>
    <row r="348" spans="5:5" x14ac:dyDescent="0.35">
      <c r="E348" s="14"/>
    </row>
    <row r="349" spans="5:5" x14ac:dyDescent="0.35">
      <c r="E349" s="14"/>
    </row>
    <row r="350" spans="5:5" x14ac:dyDescent="0.35">
      <c r="E350" s="14"/>
    </row>
    <row r="351" spans="5:5" x14ac:dyDescent="0.35">
      <c r="E351" s="14"/>
    </row>
    <row r="352" spans="5:5" x14ac:dyDescent="0.35">
      <c r="E352" s="14"/>
    </row>
    <row r="353" spans="5:5" x14ac:dyDescent="0.35">
      <c r="E353" s="14"/>
    </row>
    <row r="354" spans="5:5" x14ac:dyDescent="0.35">
      <c r="E354" s="14"/>
    </row>
    <row r="355" spans="5:5" x14ac:dyDescent="0.35">
      <c r="E355" s="14"/>
    </row>
    <row r="356" spans="5:5" x14ac:dyDescent="0.35">
      <c r="E356" s="14"/>
    </row>
    <row r="357" spans="5:5" x14ac:dyDescent="0.35">
      <c r="E357" s="14"/>
    </row>
    <row r="358" spans="5:5" x14ac:dyDescent="0.35">
      <c r="E358" s="14"/>
    </row>
    <row r="359" spans="5:5" x14ac:dyDescent="0.35">
      <c r="E359" s="14"/>
    </row>
    <row r="360" spans="5:5" x14ac:dyDescent="0.35">
      <c r="E360" s="14"/>
    </row>
    <row r="361" spans="5:5" x14ac:dyDescent="0.35">
      <c r="E361" s="14"/>
    </row>
    <row r="362" spans="5:5" x14ac:dyDescent="0.35">
      <c r="E362" s="14"/>
    </row>
    <row r="363" spans="5:5" x14ac:dyDescent="0.35">
      <c r="E363" s="14"/>
    </row>
    <row r="364" spans="5:5" x14ac:dyDescent="0.35">
      <c r="E364" s="14"/>
    </row>
    <row r="365" spans="5:5" x14ac:dyDescent="0.35">
      <c r="E365" s="14"/>
    </row>
    <row r="366" spans="5:5" x14ac:dyDescent="0.35">
      <c r="E366" s="14"/>
    </row>
    <row r="367" spans="5:5" x14ac:dyDescent="0.35">
      <c r="E367" s="14"/>
    </row>
    <row r="368" spans="5:5" x14ac:dyDescent="0.35">
      <c r="E368" s="14"/>
    </row>
    <row r="369" spans="5:5" x14ac:dyDescent="0.35">
      <c r="E369" s="14"/>
    </row>
    <row r="370" spans="5:5" x14ac:dyDescent="0.35">
      <c r="E370" s="14"/>
    </row>
    <row r="371" spans="5:5" x14ac:dyDescent="0.35">
      <c r="E371" s="14"/>
    </row>
    <row r="372" spans="5:5" x14ac:dyDescent="0.35">
      <c r="E372" s="14"/>
    </row>
    <row r="373" spans="5:5" x14ac:dyDescent="0.35">
      <c r="E373" s="14"/>
    </row>
    <row r="374" spans="5:5" x14ac:dyDescent="0.35">
      <c r="E374" s="14"/>
    </row>
    <row r="375" spans="5:5" x14ac:dyDescent="0.35">
      <c r="E375" s="14"/>
    </row>
    <row r="376" spans="5:5" x14ac:dyDescent="0.35">
      <c r="E376" s="14"/>
    </row>
    <row r="377" spans="5:5" x14ac:dyDescent="0.35">
      <c r="E377" s="14"/>
    </row>
    <row r="378" spans="5:5" x14ac:dyDescent="0.35">
      <c r="E378" s="14"/>
    </row>
    <row r="379" spans="5:5" x14ac:dyDescent="0.35">
      <c r="E379" s="14"/>
    </row>
    <row r="380" spans="5:5" x14ac:dyDescent="0.35">
      <c r="E380" s="14"/>
    </row>
    <row r="381" spans="5:5" x14ac:dyDescent="0.35">
      <c r="E381" s="14"/>
    </row>
    <row r="382" spans="5:5" x14ac:dyDescent="0.35">
      <c r="E382" s="14"/>
    </row>
    <row r="383" spans="5:5" x14ac:dyDescent="0.35">
      <c r="E383" s="14"/>
    </row>
    <row r="384" spans="5:5" x14ac:dyDescent="0.35">
      <c r="E384" s="14"/>
    </row>
    <row r="385" spans="5:5" x14ac:dyDescent="0.35">
      <c r="E385" s="14"/>
    </row>
    <row r="386" spans="5:5" x14ac:dyDescent="0.35">
      <c r="E386" s="14"/>
    </row>
    <row r="387" spans="5:5" x14ac:dyDescent="0.35">
      <c r="E387" s="14"/>
    </row>
    <row r="388" spans="5:5" x14ac:dyDescent="0.35">
      <c r="E388" s="14"/>
    </row>
    <row r="389" spans="5:5" x14ac:dyDescent="0.35">
      <c r="E389" s="14"/>
    </row>
    <row r="390" spans="5:5" x14ac:dyDescent="0.35">
      <c r="E390" s="14"/>
    </row>
    <row r="391" spans="5:5" x14ac:dyDescent="0.35">
      <c r="E391" s="14"/>
    </row>
    <row r="392" spans="5:5" x14ac:dyDescent="0.35">
      <c r="E392" s="14"/>
    </row>
    <row r="393" spans="5:5" x14ac:dyDescent="0.35">
      <c r="E393" s="14"/>
    </row>
    <row r="394" spans="5:5" x14ac:dyDescent="0.35">
      <c r="E394" s="14"/>
    </row>
    <row r="395" spans="5:5" x14ac:dyDescent="0.35">
      <c r="E395" s="14"/>
    </row>
    <row r="396" spans="5:5" x14ac:dyDescent="0.35">
      <c r="E396" s="14"/>
    </row>
    <row r="397" spans="5:5" x14ac:dyDescent="0.35">
      <c r="E397" s="14"/>
    </row>
    <row r="398" spans="5:5" x14ac:dyDescent="0.35">
      <c r="E398" s="14"/>
    </row>
    <row r="399" spans="5:5" x14ac:dyDescent="0.35">
      <c r="E399" s="14"/>
    </row>
    <row r="400" spans="5:5" x14ac:dyDescent="0.35">
      <c r="E400" s="14"/>
    </row>
    <row r="401" spans="5:5" x14ac:dyDescent="0.35">
      <c r="E401" s="14"/>
    </row>
    <row r="402" spans="5:5" x14ac:dyDescent="0.35">
      <c r="E402" s="14"/>
    </row>
    <row r="403" spans="5:5" x14ac:dyDescent="0.35">
      <c r="E403" s="14"/>
    </row>
    <row r="404" spans="5:5" x14ac:dyDescent="0.35">
      <c r="E404" s="14"/>
    </row>
    <row r="405" spans="5:5" x14ac:dyDescent="0.35">
      <c r="E405" s="14"/>
    </row>
    <row r="406" spans="5:5" x14ac:dyDescent="0.35">
      <c r="E406" s="14"/>
    </row>
    <row r="407" spans="5:5" x14ac:dyDescent="0.35">
      <c r="E407" s="14"/>
    </row>
    <row r="408" spans="5:5" x14ac:dyDescent="0.35">
      <c r="E408" s="14"/>
    </row>
    <row r="409" spans="5:5" x14ac:dyDescent="0.35">
      <c r="E409" s="14"/>
    </row>
    <row r="410" spans="5:5" x14ac:dyDescent="0.35">
      <c r="E410" s="14"/>
    </row>
    <row r="411" spans="5:5" x14ac:dyDescent="0.35">
      <c r="E411" s="14"/>
    </row>
    <row r="412" spans="5:5" x14ac:dyDescent="0.35">
      <c r="E412" s="14"/>
    </row>
    <row r="413" spans="5:5" x14ac:dyDescent="0.35">
      <c r="E413" s="14"/>
    </row>
    <row r="414" spans="5:5" x14ac:dyDescent="0.35">
      <c r="E414" s="14"/>
    </row>
    <row r="415" spans="5:5" x14ac:dyDescent="0.35">
      <c r="E415" s="14"/>
    </row>
    <row r="416" spans="5:5" x14ac:dyDescent="0.35">
      <c r="E416" s="14"/>
    </row>
    <row r="417" spans="5:5" x14ac:dyDescent="0.35">
      <c r="E417" s="14"/>
    </row>
    <row r="418" spans="5:5" x14ac:dyDescent="0.35">
      <c r="E418" s="14"/>
    </row>
    <row r="419" spans="5:5" x14ac:dyDescent="0.35">
      <c r="E419" s="14"/>
    </row>
    <row r="420" spans="5:5" x14ac:dyDescent="0.35">
      <c r="E420" s="14"/>
    </row>
    <row r="421" spans="5:5" x14ac:dyDescent="0.35">
      <c r="E421" s="14"/>
    </row>
    <row r="422" spans="5:5" x14ac:dyDescent="0.35">
      <c r="E422" s="14"/>
    </row>
    <row r="423" spans="5:5" x14ac:dyDescent="0.35">
      <c r="E423" s="14"/>
    </row>
    <row r="424" spans="5:5" x14ac:dyDescent="0.35">
      <c r="E424" s="14"/>
    </row>
    <row r="425" spans="5:5" x14ac:dyDescent="0.35">
      <c r="E425" s="14"/>
    </row>
    <row r="426" spans="5:5" x14ac:dyDescent="0.35">
      <c r="E426" s="14"/>
    </row>
    <row r="427" spans="5:5" x14ac:dyDescent="0.35">
      <c r="E427" s="14"/>
    </row>
    <row r="428" spans="5:5" x14ac:dyDescent="0.35">
      <c r="E428" s="14"/>
    </row>
    <row r="429" spans="5:5" x14ac:dyDescent="0.35">
      <c r="E429" s="14"/>
    </row>
    <row r="430" spans="5:5" x14ac:dyDescent="0.35">
      <c r="E430" s="14"/>
    </row>
    <row r="431" spans="5:5" x14ac:dyDescent="0.35">
      <c r="E431" s="14"/>
    </row>
    <row r="432" spans="5:5" x14ac:dyDescent="0.35">
      <c r="E432" s="14"/>
    </row>
    <row r="433" spans="5:5" x14ac:dyDescent="0.35">
      <c r="E433" s="14"/>
    </row>
    <row r="434" spans="5:5" x14ac:dyDescent="0.35">
      <c r="E434" s="14"/>
    </row>
    <row r="435" spans="5:5" x14ac:dyDescent="0.35">
      <c r="E435" s="14"/>
    </row>
    <row r="436" spans="5:5" x14ac:dyDescent="0.35">
      <c r="E436" s="14"/>
    </row>
    <row r="437" spans="5:5" x14ac:dyDescent="0.35">
      <c r="E437" s="14"/>
    </row>
    <row r="438" spans="5:5" x14ac:dyDescent="0.35">
      <c r="E438" s="14"/>
    </row>
    <row r="439" spans="5:5" x14ac:dyDescent="0.35">
      <c r="E439" s="14"/>
    </row>
    <row r="440" spans="5:5" x14ac:dyDescent="0.35">
      <c r="E440" s="14"/>
    </row>
    <row r="441" spans="5:5" x14ac:dyDescent="0.35">
      <c r="E441" s="14"/>
    </row>
    <row r="442" spans="5:5" x14ac:dyDescent="0.35">
      <c r="E442" s="14"/>
    </row>
    <row r="443" spans="5:5" x14ac:dyDescent="0.35">
      <c r="E443" s="14"/>
    </row>
    <row r="444" spans="5:5" x14ac:dyDescent="0.35">
      <c r="E444" s="14"/>
    </row>
    <row r="445" spans="5:5" x14ac:dyDescent="0.35">
      <c r="E445" s="14"/>
    </row>
    <row r="446" spans="5:5" x14ac:dyDescent="0.35">
      <c r="E446" s="14"/>
    </row>
    <row r="447" spans="5:5" x14ac:dyDescent="0.35">
      <c r="E447" s="14"/>
    </row>
    <row r="448" spans="5:5" x14ac:dyDescent="0.35">
      <c r="E448" s="14"/>
    </row>
    <row r="449" spans="5:5" x14ac:dyDescent="0.35">
      <c r="E449" s="14"/>
    </row>
    <row r="450" spans="5:5" x14ac:dyDescent="0.35">
      <c r="E450" s="14"/>
    </row>
    <row r="451" spans="5:5" x14ac:dyDescent="0.35">
      <c r="E451" s="14"/>
    </row>
    <row r="452" spans="5:5" x14ac:dyDescent="0.35">
      <c r="E452" s="14"/>
    </row>
    <row r="453" spans="5:5" x14ac:dyDescent="0.35">
      <c r="E453" s="14"/>
    </row>
    <row r="454" spans="5:5" x14ac:dyDescent="0.35">
      <c r="E454" s="14"/>
    </row>
    <row r="455" spans="5:5" x14ac:dyDescent="0.35">
      <c r="E455" s="14"/>
    </row>
    <row r="456" spans="5:5" x14ac:dyDescent="0.35">
      <c r="E456" s="14"/>
    </row>
    <row r="457" spans="5:5" x14ac:dyDescent="0.35">
      <c r="E457" s="14"/>
    </row>
    <row r="458" spans="5:5" x14ac:dyDescent="0.35">
      <c r="E458" s="14"/>
    </row>
    <row r="459" spans="5:5" x14ac:dyDescent="0.35">
      <c r="E459" s="14"/>
    </row>
    <row r="460" spans="5:5" x14ac:dyDescent="0.35">
      <c r="E460" s="14"/>
    </row>
    <row r="461" spans="5:5" x14ac:dyDescent="0.35">
      <c r="E461" s="14"/>
    </row>
    <row r="462" spans="5:5" x14ac:dyDescent="0.35">
      <c r="E462" s="14"/>
    </row>
    <row r="463" spans="5:5" x14ac:dyDescent="0.35">
      <c r="E463" s="14"/>
    </row>
    <row r="464" spans="5:5" x14ac:dyDescent="0.35">
      <c r="E464" s="14"/>
    </row>
    <row r="465" spans="5:5" x14ac:dyDescent="0.35">
      <c r="E465" s="14"/>
    </row>
    <row r="466" spans="5:5" x14ac:dyDescent="0.35">
      <c r="E466" s="14"/>
    </row>
    <row r="467" spans="5:5" x14ac:dyDescent="0.35">
      <c r="E467" s="14"/>
    </row>
    <row r="468" spans="5:5" x14ac:dyDescent="0.35">
      <c r="E468" s="14"/>
    </row>
    <row r="469" spans="5:5" x14ac:dyDescent="0.35">
      <c r="E469" s="14"/>
    </row>
    <row r="470" spans="5:5" x14ac:dyDescent="0.35">
      <c r="E470" s="14"/>
    </row>
    <row r="471" spans="5:5" x14ac:dyDescent="0.35">
      <c r="E471" s="14"/>
    </row>
    <row r="472" spans="5:5" x14ac:dyDescent="0.35">
      <c r="E472" s="14"/>
    </row>
    <row r="473" spans="5:5" x14ac:dyDescent="0.35">
      <c r="E473" s="14"/>
    </row>
    <row r="474" spans="5:5" x14ac:dyDescent="0.35">
      <c r="E474" s="14"/>
    </row>
    <row r="475" spans="5:5" x14ac:dyDescent="0.35">
      <c r="E475" s="14"/>
    </row>
    <row r="476" spans="5:5" x14ac:dyDescent="0.35">
      <c r="E476" s="14"/>
    </row>
    <row r="477" spans="5:5" x14ac:dyDescent="0.35">
      <c r="E477" s="14"/>
    </row>
    <row r="478" spans="5:5" x14ac:dyDescent="0.35">
      <c r="E478" s="14"/>
    </row>
    <row r="479" spans="5:5" x14ac:dyDescent="0.35">
      <c r="E479" s="14"/>
    </row>
    <row r="480" spans="5:5" x14ac:dyDescent="0.35">
      <c r="E480" s="14"/>
    </row>
    <row r="481" spans="5:5" x14ac:dyDescent="0.35">
      <c r="E481" s="14"/>
    </row>
    <row r="482" spans="5:5" x14ac:dyDescent="0.35">
      <c r="E482" s="14"/>
    </row>
    <row r="483" spans="5:5" x14ac:dyDescent="0.35">
      <c r="E483" s="14"/>
    </row>
    <row r="484" spans="5:5" x14ac:dyDescent="0.35">
      <c r="E484" s="14"/>
    </row>
    <row r="485" spans="5:5" x14ac:dyDescent="0.35">
      <c r="E485" s="14"/>
    </row>
    <row r="486" spans="5:5" x14ac:dyDescent="0.35">
      <c r="E486" s="14"/>
    </row>
    <row r="487" spans="5:5" x14ac:dyDescent="0.35">
      <c r="E487" s="14"/>
    </row>
    <row r="488" spans="5:5" x14ac:dyDescent="0.35">
      <c r="E488" s="14"/>
    </row>
    <row r="489" spans="5:5" x14ac:dyDescent="0.35">
      <c r="E489" s="14"/>
    </row>
    <row r="490" spans="5:5" x14ac:dyDescent="0.35">
      <c r="E490" s="14"/>
    </row>
    <row r="491" spans="5:5" x14ac:dyDescent="0.35">
      <c r="E491" s="14"/>
    </row>
    <row r="492" spans="5:5" x14ac:dyDescent="0.35">
      <c r="E492" s="14"/>
    </row>
    <row r="493" spans="5:5" x14ac:dyDescent="0.35">
      <c r="E493" s="14"/>
    </row>
    <row r="494" spans="5:5" x14ac:dyDescent="0.35">
      <c r="E494" s="14"/>
    </row>
    <row r="495" spans="5:5" x14ac:dyDescent="0.35">
      <c r="E495" s="14"/>
    </row>
    <row r="496" spans="5:5" x14ac:dyDescent="0.35">
      <c r="E496" s="14"/>
    </row>
    <row r="497" spans="5:5" x14ac:dyDescent="0.35">
      <c r="E497" s="14"/>
    </row>
    <row r="498" spans="5:5" x14ac:dyDescent="0.35">
      <c r="E498" s="14"/>
    </row>
    <row r="499" spans="5:5" x14ac:dyDescent="0.35">
      <c r="E499" s="14"/>
    </row>
    <row r="500" spans="5:5" x14ac:dyDescent="0.35">
      <c r="E500" s="14"/>
    </row>
    <row r="501" spans="5:5" x14ac:dyDescent="0.35">
      <c r="E501" s="14"/>
    </row>
    <row r="502" spans="5:5" x14ac:dyDescent="0.35">
      <c r="E502" s="14"/>
    </row>
    <row r="503" spans="5:5" x14ac:dyDescent="0.35">
      <c r="E503" s="14"/>
    </row>
    <row r="504" spans="5:5" x14ac:dyDescent="0.35">
      <c r="E504" s="14"/>
    </row>
    <row r="505" spans="5:5" x14ac:dyDescent="0.35">
      <c r="E505" s="14"/>
    </row>
    <row r="506" spans="5:5" x14ac:dyDescent="0.35">
      <c r="E506" s="14"/>
    </row>
    <row r="507" spans="5:5" x14ac:dyDescent="0.35">
      <c r="E507" s="14"/>
    </row>
    <row r="508" spans="5:5" x14ac:dyDescent="0.35">
      <c r="E508" s="14"/>
    </row>
    <row r="509" spans="5:5" x14ac:dyDescent="0.35">
      <c r="E509" s="14"/>
    </row>
    <row r="510" spans="5:5" x14ac:dyDescent="0.35">
      <c r="E510" s="14"/>
    </row>
    <row r="511" spans="5:5" x14ac:dyDescent="0.35">
      <c r="E511" s="14"/>
    </row>
    <row r="512" spans="5:5" x14ac:dyDescent="0.35">
      <c r="E512" s="14"/>
    </row>
    <row r="513" spans="5:5" x14ac:dyDescent="0.35">
      <c r="E513" s="14"/>
    </row>
    <row r="514" spans="5:5" x14ac:dyDescent="0.35">
      <c r="E514" s="14"/>
    </row>
    <row r="515" spans="5:5" x14ac:dyDescent="0.35">
      <c r="E515" s="14"/>
    </row>
    <row r="516" spans="5:5" x14ac:dyDescent="0.35">
      <c r="E516" s="14"/>
    </row>
    <row r="517" spans="5:5" x14ac:dyDescent="0.35">
      <c r="E517" s="14"/>
    </row>
    <row r="518" spans="5:5" x14ac:dyDescent="0.35">
      <c r="E518" s="14"/>
    </row>
    <row r="519" spans="5:5" x14ac:dyDescent="0.35">
      <c r="E519" s="14"/>
    </row>
    <row r="520" spans="5:5" x14ac:dyDescent="0.35">
      <c r="E520" s="14"/>
    </row>
    <row r="521" spans="5:5" x14ac:dyDescent="0.35">
      <c r="E521" s="14"/>
    </row>
    <row r="522" spans="5:5" x14ac:dyDescent="0.35">
      <c r="E522" s="14"/>
    </row>
    <row r="523" spans="5:5" x14ac:dyDescent="0.35">
      <c r="E523" s="14"/>
    </row>
    <row r="524" spans="5:5" x14ac:dyDescent="0.35">
      <c r="E524" s="14"/>
    </row>
    <row r="525" spans="5:5" x14ac:dyDescent="0.35">
      <c r="E525" s="14"/>
    </row>
    <row r="526" spans="5:5" x14ac:dyDescent="0.35">
      <c r="E526" s="14"/>
    </row>
    <row r="527" spans="5:5" x14ac:dyDescent="0.35">
      <c r="E527" s="14"/>
    </row>
    <row r="528" spans="5:5" x14ac:dyDescent="0.35">
      <c r="E528" s="14"/>
    </row>
    <row r="529" spans="5:5" x14ac:dyDescent="0.35">
      <c r="E529" s="14"/>
    </row>
    <row r="530" spans="5:5" x14ac:dyDescent="0.35">
      <c r="E530" s="14"/>
    </row>
    <row r="531" spans="5:5" x14ac:dyDescent="0.35">
      <c r="E531" s="14"/>
    </row>
    <row r="532" spans="5:5" x14ac:dyDescent="0.35">
      <c r="E532" s="14"/>
    </row>
    <row r="533" spans="5:5" x14ac:dyDescent="0.35">
      <c r="E533" s="14"/>
    </row>
    <row r="534" spans="5:5" x14ac:dyDescent="0.35">
      <c r="E534" s="14"/>
    </row>
    <row r="535" spans="5:5" x14ac:dyDescent="0.35">
      <c r="E535" s="14"/>
    </row>
    <row r="536" spans="5:5" x14ac:dyDescent="0.35">
      <c r="E536" s="14"/>
    </row>
    <row r="537" spans="5:5" x14ac:dyDescent="0.35">
      <c r="E537" s="14"/>
    </row>
    <row r="538" spans="5:5" x14ac:dyDescent="0.35">
      <c r="E538" s="14"/>
    </row>
    <row r="539" spans="5:5" x14ac:dyDescent="0.35">
      <c r="E539" s="14"/>
    </row>
    <row r="540" spans="5:5" x14ac:dyDescent="0.35">
      <c r="E540" s="14"/>
    </row>
    <row r="541" spans="5:5" x14ac:dyDescent="0.35">
      <c r="E541" s="14"/>
    </row>
    <row r="542" spans="5:5" x14ac:dyDescent="0.35">
      <c r="E542" s="14"/>
    </row>
    <row r="543" spans="5:5" x14ac:dyDescent="0.35">
      <c r="E543" s="14"/>
    </row>
    <row r="544" spans="5:5" x14ac:dyDescent="0.35">
      <c r="E544" s="14"/>
    </row>
    <row r="545" spans="5:5" x14ac:dyDescent="0.35">
      <c r="E545" s="14"/>
    </row>
    <row r="546" spans="5:5" x14ac:dyDescent="0.35">
      <c r="E546" s="14"/>
    </row>
    <row r="547" spans="5:5" x14ac:dyDescent="0.35">
      <c r="E547" s="14"/>
    </row>
    <row r="548" spans="5:5" x14ac:dyDescent="0.35">
      <c r="E548" s="14"/>
    </row>
    <row r="549" spans="5:5" x14ac:dyDescent="0.35">
      <c r="E549" s="14"/>
    </row>
    <row r="550" spans="5:5" x14ac:dyDescent="0.35">
      <c r="E550" s="14"/>
    </row>
    <row r="551" spans="5:5" x14ac:dyDescent="0.35">
      <c r="E551" s="14"/>
    </row>
    <row r="552" spans="5:5" x14ac:dyDescent="0.35">
      <c r="E552" s="14"/>
    </row>
    <row r="553" spans="5:5" x14ac:dyDescent="0.35">
      <c r="E553" s="14"/>
    </row>
    <row r="554" spans="5:5" x14ac:dyDescent="0.35">
      <c r="E554" s="14"/>
    </row>
    <row r="555" spans="5:5" x14ac:dyDescent="0.35">
      <c r="E555" s="14"/>
    </row>
    <row r="556" spans="5:5" x14ac:dyDescent="0.35">
      <c r="E556" s="14"/>
    </row>
    <row r="557" spans="5:5" x14ac:dyDescent="0.35">
      <c r="E557" s="14"/>
    </row>
    <row r="558" spans="5:5" x14ac:dyDescent="0.35">
      <c r="E558" s="14"/>
    </row>
    <row r="559" spans="5:5" x14ac:dyDescent="0.35">
      <c r="E559" s="14"/>
    </row>
    <row r="560" spans="5:5" x14ac:dyDescent="0.35">
      <c r="E560" s="14"/>
    </row>
    <row r="561" spans="5:5" x14ac:dyDescent="0.35">
      <c r="E561" s="14"/>
    </row>
    <row r="562" spans="5:5" x14ac:dyDescent="0.35">
      <c r="E562" s="14"/>
    </row>
    <row r="563" spans="5:5" x14ac:dyDescent="0.35">
      <c r="E563" s="14"/>
    </row>
    <row r="564" spans="5:5" x14ac:dyDescent="0.35">
      <c r="E564" s="14"/>
    </row>
    <row r="565" spans="5:5" x14ac:dyDescent="0.35">
      <c r="E565" s="14"/>
    </row>
    <row r="566" spans="5:5" x14ac:dyDescent="0.35">
      <c r="E566" s="14"/>
    </row>
    <row r="567" spans="5:5" x14ac:dyDescent="0.35">
      <c r="E567" s="14"/>
    </row>
    <row r="568" spans="5:5" x14ac:dyDescent="0.35">
      <c r="E568" s="14"/>
    </row>
    <row r="569" spans="5:5" x14ac:dyDescent="0.35">
      <c r="E569" s="14"/>
    </row>
    <row r="570" spans="5:5" x14ac:dyDescent="0.35">
      <c r="E570" s="14"/>
    </row>
    <row r="571" spans="5:5" x14ac:dyDescent="0.35">
      <c r="E571" s="14"/>
    </row>
    <row r="572" spans="5:5" x14ac:dyDescent="0.35">
      <c r="E572" s="14"/>
    </row>
    <row r="573" spans="5:5" x14ac:dyDescent="0.35">
      <c r="E573" s="14"/>
    </row>
    <row r="574" spans="5:5" x14ac:dyDescent="0.35">
      <c r="E574" s="14"/>
    </row>
    <row r="575" spans="5:5" x14ac:dyDescent="0.35">
      <c r="E575" s="14"/>
    </row>
    <row r="576" spans="5:5" x14ac:dyDescent="0.35">
      <c r="E576" s="14"/>
    </row>
    <row r="577" spans="5:5" x14ac:dyDescent="0.35">
      <c r="E577" s="14"/>
    </row>
    <row r="578" spans="5:5" x14ac:dyDescent="0.35">
      <c r="E578" s="14"/>
    </row>
    <row r="579" spans="5:5" x14ac:dyDescent="0.35">
      <c r="E579" s="14"/>
    </row>
    <row r="580" spans="5:5" x14ac:dyDescent="0.35">
      <c r="E580" s="14"/>
    </row>
    <row r="581" spans="5:5" x14ac:dyDescent="0.35">
      <c r="E581" s="14"/>
    </row>
    <row r="582" spans="5:5" x14ac:dyDescent="0.35">
      <c r="E582" s="14"/>
    </row>
    <row r="583" spans="5:5" x14ac:dyDescent="0.35">
      <c r="E583" s="14"/>
    </row>
    <row r="584" spans="5:5" x14ac:dyDescent="0.35">
      <c r="E584" s="14"/>
    </row>
    <row r="585" spans="5:5" x14ac:dyDescent="0.35">
      <c r="E585" s="14"/>
    </row>
    <row r="586" spans="5:5" x14ac:dyDescent="0.35">
      <c r="E586" s="14"/>
    </row>
    <row r="587" spans="5:5" x14ac:dyDescent="0.35">
      <c r="E587" s="14"/>
    </row>
    <row r="588" spans="5:5" x14ac:dyDescent="0.35">
      <c r="E588" s="14"/>
    </row>
    <row r="589" spans="5:5" x14ac:dyDescent="0.35">
      <c r="E589" s="14"/>
    </row>
    <row r="590" spans="5:5" x14ac:dyDescent="0.35">
      <c r="E590" s="14"/>
    </row>
    <row r="591" spans="5:5" x14ac:dyDescent="0.35">
      <c r="E591" s="14"/>
    </row>
    <row r="592" spans="5:5" x14ac:dyDescent="0.35">
      <c r="E592" s="14"/>
    </row>
    <row r="593" spans="5:5" x14ac:dyDescent="0.35">
      <c r="E593" s="14"/>
    </row>
    <row r="594" spans="5:5" x14ac:dyDescent="0.35">
      <c r="E594" s="14"/>
    </row>
    <row r="595" spans="5:5" x14ac:dyDescent="0.35">
      <c r="E595" s="14"/>
    </row>
    <row r="596" spans="5:5" x14ac:dyDescent="0.35">
      <c r="E596" s="14"/>
    </row>
    <row r="597" spans="5:5" x14ac:dyDescent="0.35">
      <c r="E597" s="14"/>
    </row>
    <row r="598" spans="5:5" x14ac:dyDescent="0.35">
      <c r="E598" s="14"/>
    </row>
    <row r="599" spans="5:5" x14ac:dyDescent="0.35">
      <c r="E599" s="14"/>
    </row>
    <row r="600" spans="5:5" x14ac:dyDescent="0.35">
      <c r="E600" s="14"/>
    </row>
    <row r="601" spans="5:5" x14ac:dyDescent="0.35">
      <c r="E601" s="14"/>
    </row>
    <row r="602" spans="5:5" x14ac:dyDescent="0.35">
      <c r="E602" s="14"/>
    </row>
    <row r="603" spans="5:5" x14ac:dyDescent="0.35">
      <c r="E603" s="14"/>
    </row>
    <row r="604" spans="5:5" x14ac:dyDescent="0.35">
      <c r="E604" s="14"/>
    </row>
    <row r="605" spans="5:5" x14ac:dyDescent="0.35">
      <c r="E605" s="14"/>
    </row>
    <row r="606" spans="5:5" x14ac:dyDescent="0.35">
      <c r="E606" s="14"/>
    </row>
    <row r="607" spans="5:5" x14ac:dyDescent="0.35">
      <c r="E607" s="14"/>
    </row>
    <row r="608" spans="5:5" x14ac:dyDescent="0.35">
      <c r="E608" s="14"/>
    </row>
    <row r="609" spans="5:5" x14ac:dyDescent="0.35">
      <c r="E609" s="14"/>
    </row>
    <row r="610" spans="5:5" x14ac:dyDescent="0.35">
      <c r="E610" s="14"/>
    </row>
    <row r="611" spans="5:5" x14ac:dyDescent="0.35">
      <c r="E611" s="14"/>
    </row>
    <row r="612" spans="5:5" x14ac:dyDescent="0.35">
      <c r="E612" s="14"/>
    </row>
    <row r="613" spans="5:5" x14ac:dyDescent="0.35">
      <c r="E613" s="14"/>
    </row>
    <row r="614" spans="5:5" x14ac:dyDescent="0.35">
      <c r="E614" s="14"/>
    </row>
    <row r="615" spans="5:5" x14ac:dyDescent="0.35">
      <c r="E615" s="14"/>
    </row>
    <row r="616" spans="5:5" x14ac:dyDescent="0.35">
      <c r="E616" s="14"/>
    </row>
    <row r="617" spans="5:5" x14ac:dyDescent="0.35">
      <c r="E617" s="14"/>
    </row>
    <row r="618" spans="5:5" x14ac:dyDescent="0.35">
      <c r="E618" s="14"/>
    </row>
    <row r="619" spans="5:5" x14ac:dyDescent="0.35">
      <c r="E619" s="14"/>
    </row>
    <row r="620" spans="5:5" x14ac:dyDescent="0.35">
      <c r="E620" s="14"/>
    </row>
    <row r="621" spans="5:5" x14ac:dyDescent="0.35">
      <c r="E621" s="14"/>
    </row>
    <row r="622" spans="5:5" x14ac:dyDescent="0.35">
      <c r="E622" s="14"/>
    </row>
    <row r="623" spans="5:5" x14ac:dyDescent="0.35">
      <c r="E623" s="14"/>
    </row>
    <row r="624" spans="5:5" x14ac:dyDescent="0.35">
      <c r="E624" s="14"/>
    </row>
    <row r="625" spans="5:5" x14ac:dyDescent="0.35">
      <c r="E625" s="14"/>
    </row>
    <row r="626" spans="5:5" x14ac:dyDescent="0.35">
      <c r="E626" s="14"/>
    </row>
    <row r="627" spans="5:5" x14ac:dyDescent="0.35">
      <c r="E627" s="14"/>
    </row>
    <row r="628" spans="5:5" x14ac:dyDescent="0.35">
      <c r="E628" s="14"/>
    </row>
    <row r="629" spans="5:5" x14ac:dyDescent="0.35">
      <c r="E629" s="14"/>
    </row>
    <row r="630" spans="5:5" x14ac:dyDescent="0.35">
      <c r="E630" s="14"/>
    </row>
    <row r="631" spans="5:5" x14ac:dyDescent="0.35">
      <c r="E631" s="14"/>
    </row>
    <row r="632" spans="5:5" x14ac:dyDescent="0.35">
      <c r="E632" s="14"/>
    </row>
    <row r="633" spans="5:5" x14ac:dyDescent="0.35">
      <c r="E633" s="14"/>
    </row>
    <row r="634" spans="5:5" x14ac:dyDescent="0.35">
      <c r="E634" s="14"/>
    </row>
    <row r="635" spans="5:5" x14ac:dyDescent="0.35">
      <c r="E635" s="14"/>
    </row>
    <row r="636" spans="5:5" x14ac:dyDescent="0.35">
      <c r="E636" s="14"/>
    </row>
    <row r="637" spans="5:5" x14ac:dyDescent="0.35">
      <c r="E637" s="14"/>
    </row>
    <row r="638" spans="5:5" x14ac:dyDescent="0.35">
      <c r="E638" s="14"/>
    </row>
    <row r="639" spans="5:5" x14ac:dyDescent="0.35">
      <c r="E639" s="14"/>
    </row>
    <row r="640" spans="5:5" x14ac:dyDescent="0.35">
      <c r="E640" s="14"/>
    </row>
    <row r="641" spans="5:5" x14ac:dyDescent="0.35">
      <c r="E641" s="14"/>
    </row>
    <row r="642" spans="5:5" x14ac:dyDescent="0.35">
      <c r="E642" s="14"/>
    </row>
    <row r="643" spans="5:5" x14ac:dyDescent="0.35">
      <c r="E643" s="14"/>
    </row>
    <row r="644" spans="5:5" x14ac:dyDescent="0.35">
      <c r="E644" s="14"/>
    </row>
    <row r="645" spans="5:5" x14ac:dyDescent="0.35">
      <c r="E645" s="14"/>
    </row>
    <row r="646" spans="5:5" x14ac:dyDescent="0.35">
      <c r="E646" s="14"/>
    </row>
    <row r="647" spans="5:5" x14ac:dyDescent="0.35">
      <c r="E647" s="14"/>
    </row>
    <row r="648" spans="5:5" x14ac:dyDescent="0.35">
      <c r="E648" s="14"/>
    </row>
    <row r="649" spans="5:5" x14ac:dyDescent="0.35">
      <c r="E649" s="14"/>
    </row>
    <row r="650" spans="5:5" x14ac:dyDescent="0.35">
      <c r="E650" s="14"/>
    </row>
    <row r="651" spans="5:5" x14ac:dyDescent="0.35">
      <c r="E651" s="14"/>
    </row>
    <row r="652" spans="5:5" x14ac:dyDescent="0.35">
      <c r="E652" s="14"/>
    </row>
    <row r="653" spans="5:5" x14ac:dyDescent="0.35">
      <c r="E653" s="14"/>
    </row>
    <row r="654" spans="5:5" x14ac:dyDescent="0.35">
      <c r="E654" s="14"/>
    </row>
    <row r="655" spans="5:5" x14ac:dyDescent="0.35">
      <c r="E655" s="14"/>
    </row>
    <row r="656" spans="5:5" x14ac:dyDescent="0.35">
      <c r="E656" s="14"/>
    </row>
    <row r="657" spans="5:5" x14ac:dyDescent="0.35">
      <c r="E657" s="14"/>
    </row>
    <row r="658" spans="5:5" x14ac:dyDescent="0.35">
      <c r="E658" s="14"/>
    </row>
    <row r="659" spans="5:5" x14ac:dyDescent="0.35">
      <c r="E659" s="14"/>
    </row>
    <row r="660" spans="5:5" x14ac:dyDescent="0.35">
      <c r="E660" s="14"/>
    </row>
    <row r="661" spans="5:5" x14ac:dyDescent="0.35">
      <c r="E661" s="14"/>
    </row>
    <row r="662" spans="5:5" x14ac:dyDescent="0.35">
      <c r="E662" s="14"/>
    </row>
    <row r="663" spans="5:5" x14ac:dyDescent="0.35">
      <c r="E663" s="14"/>
    </row>
    <row r="664" spans="5:5" x14ac:dyDescent="0.35">
      <c r="E664" s="14"/>
    </row>
    <row r="665" spans="5:5" x14ac:dyDescent="0.35">
      <c r="E665" s="14"/>
    </row>
    <row r="666" spans="5:5" x14ac:dyDescent="0.35">
      <c r="E666" s="14"/>
    </row>
    <row r="667" spans="5:5" x14ac:dyDescent="0.35">
      <c r="E667" s="14"/>
    </row>
    <row r="668" spans="5:5" x14ac:dyDescent="0.35">
      <c r="E668" s="14"/>
    </row>
    <row r="669" spans="5:5" x14ac:dyDescent="0.35">
      <c r="E669" s="14"/>
    </row>
    <row r="670" spans="5:5" x14ac:dyDescent="0.35">
      <c r="E670" s="14"/>
    </row>
    <row r="671" spans="5:5" x14ac:dyDescent="0.35">
      <c r="E671" s="14"/>
    </row>
    <row r="672" spans="5:5" x14ac:dyDescent="0.35">
      <c r="E672" s="14"/>
    </row>
    <row r="673" spans="5:5" x14ac:dyDescent="0.35">
      <c r="E673" s="14"/>
    </row>
    <row r="674" spans="5:5" x14ac:dyDescent="0.35">
      <c r="E674" s="14"/>
    </row>
    <row r="675" spans="5:5" x14ac:dyDescent="0.35">
      <c r="E675" s="14"/>
    </row>
    <row r="676" spans="5:5" x14ac:dyDescent="0.35">
      <c r="E676" s="14"/>
    </row>
    <row r="677" spans="5:5" x14ac:dyDescent="0.35">
      <c r="E677" s="14"/>
    </row>
    <row r="678" spans="5:5" x14ac:dyDescent="0.35">
      <c r="E678" s="14"/>
    </row>
    <row r="679" spans="5:5" x14ac:dyDescent="0.35">
      <c r="E679" s="14"/>
    </row>
    <row r="680" spans="5:5" x14ac:dyDescent="0.35">
      <c r="E680" s="14"/>
    </row>
    <row r="681" spans="5:5" x14ac:dyDescent="0.35">
      <c r="E681" s="14"/>
    </row>
    <row r="682" spans="5:5" x14ac:dyDescent="0.35">
      <c r="E682" s="14"/>
    </row>
    <row r="683" spans="5:5" x14ac:dyDescent="0.35">
      <c r="E683" s="14"/>
    </row>
    <row r="684" spans="5:5" x14ac:dyDescent="0.35">
      <c r="E684" s="14"/>
    </row>
    <row r="685" spans="5:5" x14ac:dyDescent="0.35">
      <c r="E685" s="14"/>
    </row>
    <row r="686" spans="5:5" x14ac:dyDescent="0.35">
      <c r="E686" s="14"/>
    </row>
    <row r="687" spans="5:5" x14ac:dyDescent="0.35">
      <c r="E687" s="14"/>
    </row>
    <row r="688" spans="5:5" x14ac:dyDescent="0.35">
      <c r="E688" s="14"/>
    </row>
    <row r="689" spans="5:5" x14ac:dyDescent="0.35">
      <c r="E689" s="14"/>
    </row>
    <row r="690" spans="5:5" x14ac:dyDescent="0.35">
      <c r="E690" s="14"/>
    </row>
    <row r="691" spans="5:5" x14ac:dyDescent="0.35">
      <c r="E691" s="14"/>
    </row>
    <row r="692" spans="5:5" x14ac:dyDescent="0.35">
      <c r="E692" s="14"/>
    </row>
    <row r="693" spans="5:5" x14ac:dyDescent="0.35">
      <c r="E693" s="14"/>
    </row>
    <row r="694" spans="5:5" x14ac:dyDescent="0.35">
      <c r="E694" s="14"/>
    </row>
    <row r="695" spans="5:5" x14ac:dyDescent="0.35">
      <c r="E695" s="14"/>
    </row>
    <row r="696" spans="5:5" x14ac:dyDescent="0.35">
      <c r="E696" s="14"/>
    </row>
    <row r="697" spans="5:5" x14ac:dyDescent="0.35">
      <c r="E697" s="14"/>
    </row>
    <row r="698" spans="5:5" x14ac:dyDescent="0.35">
      <c r="E698" s="14"/>
    </row>
    <row r="699" spans="5:5" x14ac:dyDescent="0.35">
      <c r="E699" s="14"/>
    </row>
    <row r="700" spans="5:5" x14ac:dyDescent="0.35">
      <c r="E700" s="14"/>
    </row>
    <row r="701" spans="5:5" x14ac:dyDescent="0.35">
      <c r="E701" s="14"/>
    </row>
    <row r="702" spans="5:5" x14ac:dyDescent="0.35">
      <c r="E702" s="14"/>
    </row>
    <row r="703" spans="5:5" x14ac:dyDescent="0.35">
      <c r="E703" s="14"/>
    </row>
    <row r="704" spans="5:5" x14ac:dyDescent="0.35">
      <c r="E704" s="14"/>
    </row>
    <row r="705" spans="5:5" x14ac:dyDescent="0.35">
      <c r="E705" s="14"/>
    </row>
    <row r="706" spans="5:5" x14ac:dyDescent="0.35">
      <c r="E706" s="14"/>
    </row>
    <row r="707" spans="5:5" x14ac:dyDescent="0.35">
      <c r="E707" s="14"/>
    </row>
    <row r="708" spans="5:5" x14ac:dyDescent="0.35">
      <c r="E708" s="14"/>
    </row>
    <row r="709" spans="5:5" x14ac:dyDescent="0.35">
      <c r="E709" s="14"/>
    </row>
    <row r="710" spans="5:5" x14ac:dyDescent="0.35">
      <c r="E710" s="14"/>
    </row>
    <row r="711" spans="5:5" x14ac:dyDescent="0.35">
      <c r="E711" s="14"/>
    </row>
    <row r="712" spans="5:5" x14ac:dyDescent="0.35">
      <c r="E712" s="14"/>
    </row>
    <row r="713" spans="5:5" x14ac:dyDescent="0.35">
      <c r="E713" s="14"/>
    </row>
    <row r="714" spans="5:5" x14ac:dyDescent="0.35">
      <c r="E714" s="14"/>
    </row>
    <row r="715" spans="5:5" x14ac:dyDescent="0.35">
      <c r="E715" s="14"/>
    </row>
    <row r="716" spans="5:5" x14ac:dyDescent="0.35">
      <c r="E716" s="14"/>
    </row>
    <row r="717" spans="5:5" x14ac:dyDescent="0.35">
      <c r="E717" s="14"/>
    </row>
    <row r="718" spans="5:5" x14ac:dyDescent="0.35">
      <c r="E718" s="14"/>
    </row>
    <row r="719" spans="5:5" x14ac:dyDescent="0.35">
      <c r="E719" s="14"/>
    </row>
    <row r="720" spans="5:5" x14ac:dyDescent="0.35">
      <c r="E720" s="14"/>
    </row>
    <row r="721" spans="5:5" x14ac:dyDescent="0.35">
      <c r="E721" s="14"/>
    </row>
    <row r="722" spans="5:5" x14ac:dyDescent="0.35">
      <c r="E722" s="14"/>
    </row>
    <row r="723" spans="5:5" x14ac:dyDescent="0.35">
      <c r="E723" s="14"/>
    </row>
    <row r="724" spans="5:5" x14ac:dyDescent="0.35">
      <c r="E724" s="14"/>
    </row>
    <row r="725" spans="5:5" x14ac:dyDescent="0.35">
      <c r="E725" s="14"/>
    </row>
    <row r="726" spans="5:5" x14ac:dyDescent="0.35">
      <c r="E726" s="14"/>
    </row>
    <row r="727" spans="5:5" x14ac:dyDescent="0.35">
      <c r="E727" s="14"/>
    </row>
    <row r="728" spans="5:5" x14ac:dyDescent="0.35">
      <c r="E728" s="14"/>
    </row>
    <row r="729" spans="5:5" x14ac:dyDescent="0.35">
      <c r="E729" s="14"/>
    </row>
    <row r="730" spans="5:5" x14ac:dyDescent="0.35">
      <c r="E730" s="14"/>
    </row>
    <row r="731" spans="5:5" x14ac:dyDescent="0.35">
      <c r="E731" s="14"/>
    </row>
    <row r="732" spans="5:5" x14ac:dyDescent="0.35">
      <c r="E732" s="14"/>
    </row>
    <row r="733" spans="5:5" x14ac:dyDescent="0.35">
      <c r="E733" s="14"/>
    </row>
    <row r="734" spans="5:5" x14ac:dyDescent="0.35">
      <c r="E734" s="14"/>
    </row>
    <row r="735" spans="5:5" x14ac:dyDescent="0.35">
      <c r="E735" s="14"/>
    </row>
    <row r="736" spans="5:5" x14ac:dyDescent="0.35">
      <c r="E736" s="14"/>
    </row>
    <row r="737" spans="5:5" x14ac:dyDescent="0.35">
      <c r="E737" s="14"/>
    </row>
    <row r="738" spans="5:5" x14ac:dyDescent="0.35">
      <c r="E738" s="14"/>
    </row>
    <row r="739" spans="5:5" x14ac:dyDescent="0.35">
      <c r="E739" s="14"/>
    </row>
    <row r="740" spans="5:5" x14ac:dyDescent="0.35">
      <c r="E740" s="14"/>
    </row>
    <row r="741" spans="5:5" x14ac:dyDescent="0.35">
      <c r="E741" s="14"/>
    </row>
    <row r="742" spans="5:5" x14ac:dyDescent="0.35">
      <c r="E742" s="14"/>
    </row>
    <row r="743" spans="5:5" x14ac:dyDescent="0.35">
      <c r="E743" s="14"/>
    </row>
    <row r="744" spans="5:5" x14ac:dyDescent="0.35">
      <c r="E744" s="14"/>
    </row>
    <row r="745" spans="5:5" x14ac:dyDescent="0.35">
      <c r="E745" s="14"/>
    </row>
    <row r="746" spans="5:5" x14ac:dyDescent="0.35">
      <c r="E746" s="14"/>
    </row>
    <row r="747" spans="5:5" x14ac:dyDescent="0.35">
      <c r="E747" s="14"/>
    </row>
    <row r="748" spans="5:5" x14ac:dyDescent="0.35">
      <c r="E748" s="14"/>
    </row>
    <row r="749" spans="5:5" x14ac:dyDescent="0.35">
      <c r="E749" s="14"/>
    </row>
    <row r="750" spans="5:5" x14ac:dyDescent="0.35">
      <c r="E750" s="14"/>
    </row>
    <row r="751" spans="5:5" x14ac:dyDescent="0.35">
      <c r="E751" s="14"/>
    </row>
    <row r="752" spans="5:5" x14ac:dyDescent="0.35">
      <c r="E752" s="14"/>
    </row>
    <row r="753" spans="5:5" x14ac:dyDescent="0.35">
      <c r="E753" s="14"/>
    </row>
    <row r="754" spans="5:5" x14ac:dyDescent="0.35">
      <c r="E754" s="14"/>
    </row>
    <row r="755" spans="5:5" x14ac:dyDescent="0.35">
      <c r="E755" s="14"/>
    </row>
    <row r="756" spans="5:5" x14ac:dyDescent="0.35">
      <c r="E756" s="14"/>
    </row>
    <row r="757" spans="5:5" x14ac:dyDescent="0.35">
      <c r="E757" s="14"/>
    </row>
    <row r="758" spans="5:5" x14ac:dyDescent="0.35">
      <c r="E758" s="14"/>
    </row>
    <row r="759" spans="5:5" x14ac:dyDescent="0.35">
      <c r="E759" s="14"/>
    </row>
    <row r="760" spans="5:5" x14ac:dyDescent="0.35">
      <c r="E760" s="14"/>
    </row>
    <row r="761" spans="5:5" x14ac:dyDescent="0.35">
      <c r="E761" s="14"/>
    </row>
    <row r="762" spans="5:5" x14ac:dyDescent="0.35">
      <c r="E762" s="14"/>
    </row>
    <row r="763" spans="5:5" x14ac:dyDescent="0.35">
      <c r="E763" s="14"/>
    </row>
    <row r="764" spans="5:5" x14ac:dyDescent="0.35">
      <c r="E764" s="14"/>
    </row>
    <row r="765" spans="5:5" x14ac:dyDescent="0.35">
      <c r="E765" s="14"/>
    </row>
    <row r="766" spans="5:5" x14ac:dyDescent="0.35">
      <c r="E766" s="14"/>
    </row>
    <row r="767" spans="5:5" x14ac:dyDescent="0.35">
      <c r="E767" s="14"/>
    </row>
    <row r="768" spans="5:5" x14ac:dyDescent="0.35">
      <c r="E768" s="14"/>
    </row>
    <row r="769" spans="5:5" x14ac:dyDescent="0.35">
      <c r="E769" s="14"/>
    </row>
    <row r="770" spans="5:5" x14ac:dyDescent="0.35">
      <c r="E770" s="14"/>
    </row>
    <row r="771" spans="5:5" x14ac:dyDescent="0.35">
      <c r="E771" s="14"/>
    </row>
    <row r="772" spans="5:5" x14ac:dyDescent="0.35">
      <c r="E772" s="14"/>
    </row>
    <row r="773" spans="5:5" x14ac:dyDescent="0.35">
      <c r="E773" s="14"/>
    </row>
    <row r="774" spans="5:5" x14ac:dyDescent="0.35">
      <c r="E774" s="14"/>
    </row>
    <row r="775" spans="5:5" x14ac:dyDescent="0.35">
      <c r="E775" s="14"/>
    </row>
    <row r="776" spans="5:5" x14ac:dyDescent="0.35">
      <c r="E776" s="14"/>
    </row>
    <row r="777" spans="5:5" x14ac:dyDescent="0.35">
      <c r="E777" s="14"/>
    </row>
    <row r="778" spans="5:5" x14ac:dyDescent="0.35">
      <c r="E778" s="14"/>
    </row>
    <row r="779" spans="5:5" x14ac:dyDescent="0.35">
      <c r="E779" s="14"/>
    </row>
    <row r="780" spans="5:5" x14ac:dyDescent="0.35">
      <c r="E780" s="14"/>
    </row>
    <row r="781" spans="5:5" x14ac:dyDescent="0.35">
      <c r="E781" s="14"/>
    </row>
    <row r="782" spans="5:5" x14ac:dyDescent="0.35">
      <c r="E782" s="14"/>
    </row>
    <row r="783" spans="5:5" x14ac:dyDescent="0.35">
      <c r="E783" s="14"/>
    </row>
    <row r="784" spans="5:5" x14ac:dyDescent="0.35">
      <c r="E784" s="14"/>
    </row>
    <row r="785" spans="5:5" x14ac:dyDescent="0.35">
      <c r="E785" s="14"/>
    </row>
    <row r="786" spans="5:5" x14ac:dyDescent="0.35">
      <c r="E786" s="14"/>
    </row>
    <row r="787" spans="5:5" x14ac:dyDescent="0.35">
      <c r="E787" s="14"/>
    </row>
    <row r="788" spans="5:5" x14ac:dyDescent="0.35">
      <c r="E788" s="14"/>
    </row>
    <row r="789" spans="5:5" x14ac:dyDescent="0.35">
      <c r="E789" s="14"/>
    </row>
    <row r="790" spans="5:5" x14ac:dyDescent="0.35">
      <c r="E790" s="14"/>
    </row>
    <row r="791" spans="5:5" x14ac:dyDescent="0.35">
      <c r="E791" s="14"/>
    </row>
    <row r="792" spans="5:5" x14ac:dyDescent="0.35">
      <c r="E792" s="14"/>
    </row>
    <row r="793" spans="5:5" x14ac:dyDescent="0.35">
      <c r="E793" s="14"/>
    </row>
    <row r="794" spans="5:5" x14ac:dyDescent="0.35">
      <c r="E794" s="14"/>
    </row>
    <row r="795" spans="5:5" x14ac:dyDescent="0.35">
      <c r="E795" s="14"/>
    </row>
    <row r="796" spans="5:5" x14ac:dyDescent="0.35">
      <c r="E796" s="14"/>
    </row>
    <row r="797" spans="5:5" x14ac:dyDescent="0.35">
      <c r="E797" s="14"/>
    </row>
    <row r="798" spans="5:5" x14ac:dyDescent="0.35">
      <c r="E798" s="14"/>
    </row>
    <row r="799" spans="5:5" x14ac:dyDescent="0.35">
      <c r="E799" s="14"/>
    </row>
    <row r="800" spans="5:5" x14ac:dyDescent="0.35">
      <c r="E800" s="14"/>
    </row>
    <row r="801" spans="5:5" x14ac:dyDescent="0.35">
      <c r="E801" s="14"/>
    </row>
    <row r="802" spans="5:5" x14ac:dyDescent="0.35">
      <c r="E802" s="14"/>
    </row>
    <row r="803" spans="5:5" x14ac:dyDescent="0.35">
      <c r="E803" s="14"/>
    </row>
    <row r="804" spans="5:5" x14ac:dyDescent="0.35">
      <c r="E804" s="14"/>
    </row>
    <row r="805" spans="5:5" x14ac:dyDescent="0.35">
      <c r="E805" s="14"/>
    </row>
    <row r="806" spans="5:5" x14ac:dyDescent="0.35">
      <c r="E806" s="14"/>
    </row>
    <row r="807" spans="5:5" x14ac:dyDescent="0.35">
      <c r="E807" s="14"/>
    </row>
    <row r="808" spans="5:5" x14ac:dyDescent="0.35">
      <c r="E808" s="14"/>
    </row>
    <row r="809" spans="5:5" x14ac:dyDescent="0.35">
      <c r="E809" s="14"/>
    </row>
    <row r="810" spans="5:5" x14ac:dyDescent="0.35">
      <c r="E810" s="14"/>
    </row>
    <row r="811" spans="5:5" x14ac:dyDescent="0.35">
      <c r="E811" s="14"/>
    </row>
    <row r="812" spans="5:5" x14ac:dyDescent="0.35">
      <c r="E812" s="14"/>
    </row>
    <row r="813" spans="5:5" x14ac:dyDescent="0.35">
      <c r="E813" s="14"/>
    </row>
    <row r="814" spans="5:5" x14ac:dyDescent="0.35">
      <c r="E814" s="14"/>
    </row>
    <row r="815" spans="5:5" x14ac:dyDescent="0.35">
      <c r="E815" s="14"/>
    </row>
    <row r="816" spans="5:5" x14ac:dyDescent="0.35">
      <c r="E816" s="14"/>
    </row>
    <row r="817" spans="5:5" x14ac:dyDescent="0.35">
      <c r="E817" s="14"/>
    </row>
    <row r="818" spans="5:5" x14ac:dyDescent="0.35">
      <c r="E818" s="14"/>
    </row>
    <row r="819" spans="5:5" x14ac:dyDescent="0.35">
      <c r="E819" s="14"/>
    </row>
    <row r="820" spans="5:5" x14ac:dyDescent="0.35">
      <c r="E820" s="14"/>
    </row>
    <row r="821" spans="5:5" x14ac:dyDescent="0.35">
      <c r="E821" s="14"/>
    </row>
    <row r="822" spans="5:5" x14ac:dyDescent="0.35">
      <c r="E822" s="14"/>
    </row>
    <row r="823" spans="5:5" x14ac:dyDescent="0.35">
      <c r="E823" s="14"/>
    </row>
    <row r="824" spans="5:5" x14ac:dyDescent="0.35">
      <c r="E824" s="14"/>
    </row>
    <row r="825" spans="5:5" x14ac:dyDescent="0.35">
      <c r="E825" s="14"/>
    </row>
    <row r="826" spans="5:5" x14ac:dyDescent="0.35">
      <c r="E826" s="14"/>
    </row>
    <row r="827" spans="5:5" x14ac:dyDescent="0.35">
      <c r="E827" s="14"/>
    </row>
    <row r="828" spans="5:5" x14ac:dyDescent="0.35">
      <c r="E828" s="14"/>
    </row>
    <row r="829" spans="5:5" x14ac:dyDescent="0.35">
      <c r="E829" s="14"/>
    </row>
    <row r="830" spans="5:5" x14ac:dyDescent="0.35">
      <c r="E830" s="14"/>
    </row>
    <row r="831" spans="5:5" x14ac:dyDescent="0.35">
      <c r="E831" s="14"/>
    </row>
    <row r="832" spans="5:5" x14ac:dyDescent="0.35">
      <c r="E832" s="14"/>
    </row>
    <row r="833" spans="5:5" x14ac:dyDescent="0.35">
      <c r="E833" s="14"/>
    </row>
    <row r="834" spans="5:5" x14ac:dyDescent="0.35">
      <c r="E834" s="14"/>
    </row>
    <row r="835" spans="5:5" x14ac:dyDescent="0.35">
      <c r="E835" s="14"/>
    </row>
    <row r="836" spans="5:5" x14ac:dyDescent="0.35">
      <c r="E836" s="14"/>
    </row>
    <row r="837" spans="5:5" x14ac:dyDescent="0.35">
      <c r="E837" s="14"/>
    </row>
    <row r="838" spans="5:5" x14ac:dyDescent="0.35">
      <c r="E838" s="14"/>
    </row>
    <row r="839" spans="5:5" x14ac:dyDescent="0.35">
      <c r="E839" s="14"/>
    </row>
    <row r="840" spans="5:5" x14ac:dyDescent="0.35">
      <c r="E840" s="14"/>
    </row>
    <row r="841" spans="5:5" x14ac:dyDescent="0.35">
      <c r="E841" s="14"/>
    </row>
    <row r="842" spans="5:5" x14ac:dyDescent="0.35">
      <c r="E842" s="14"/>
    </row>
    <row r="843" spans="5:5" x14ac:dyDescent="0.35">
      <c r="E843" s="14"/>
    </row>
    <row r="844" spans="5:5" x14ac:dyDescent="0.35">
      <c r="E844" s="14"/>
    </row>
    <row r="845" spans="5:5" x14ac:dyDescent="0.35">
      <c r="E845" s="14"/>
    </row>
    <row r="846" spans="5:5" x14ac:dyDescent="0.35">
      <c r="E846" s="14"/>
    </row>
    <row r="847" spans="5:5" x14ac:dyDescent="0.35">
      <c r="E847" s="14"/>
    </row>
    <row r="848" spans="5:5" x14ac:dyDescent="0.35">
      <c r="E848" s="14"/>
    </row>
    <row r="849" spans="5:5" x14ac:dyDescent="0.35">
      <c r="E849" s="14"/>
    </row>
    <row r="850" spans="5:5" x14ac:dyDescent="0.35">
      <c r="E850" s="14"/>
    </row>
    <row r="851" spans="5:5" x14ac:dyDescent="0.35">
      <c r="E851" s="14"/>
    </row>
    <row r="852" spans="5:5" x14ac:dyDescent="0.35">
      <c r="E852" s="14"/>
    </row>
    <row r="853" spans="5:5" x14ac:dyDescent="0.35">
      <c r="E853" s="14"/>
    </row>
    <row r="854" spans="5:5" x14ac:dyDescent="0.35">
      <c r="E854" s="14"/>
    </row>
    <row r="855" spans="5:5" x14ac:dyDescent="0.35">
      <c r="E855" s="14"/>
    </row>
    <row r="856" spans="5:5" x14ac:dyDescent="0.35">
      <c r="E856" s="14"/>
    </row>
    <row r="857" spans="5:5" x14ac:dyDescent="0.35">
      <c r="E857" s="14"/>
    </row>
    <row r="858" spans="5:5" x14ac:dyDescent="0.35">
      <c r="E858" s="14"/>
    </row>
    <row r="859" spans="5:5" x14ac:dyDescent="0.35">
      <c r="E859" s="14"/>
    </row>
    <row r="860" spans="5:5" x14ac:dyDescent="0.35">
      <c r="E860" s="14"/>
    </row>
    <row r="861" spans="5:5" x14ac:dyDescent="0.35">
      <c r="E861" s="14"/>
    </row>
    <row r="862" spans="5:5" x14ac:dyDescent="0.35">
      <c r="E862" s="14"/>
    </row>
    <row r="863" spans="5:5" x14ac:dyDescent="0.35">
      <c r="E863" s="14"/>
    </row>
    <row r="864" spans="5:5" x14ac:dyDescent="0.35">
      <c r="E864" s="14"/>
    </row>
    <row r="865" spans="5:5" x14ac:dyDescent="0.35">
      <c r="E865" s="14"/>
    </row>
    <row r="866" spans="5:5" x14ac:dyDescent="0.35">
      <c r="E866" s="14"/>
    </row>
    <row r="867" spans="5:5" x14ac:dyDescent="0.35">
      <c r="E867" s="14"/>
    </row>
    <row r="868" spans="5:5" x14ac:dyDescent="0.35">
      <c r="E868" s="14"/>
    </row>
    <row r="869" spans="5:5" x14ac:dyDescent="0.35">
      <c r="E869" s="14"/>
    </row>
    <row r="870" spans="5:5" x14ac:dyDescent="0.35">
      <c r="E870" s="14"/>
    </row>
    <row r="871" spans="5:5" x14ac:dyDescent="0.35">
      <c r="E871" s="14"/>
    </row>
    <row r="872" spans="5:5" x14ac:dyDescent="0.35">
      <c r="E872" s="14"/>
    </row>
    <row r="873" spans="5:5" x14ac:dyDescent="0.35">
      <c r="E873" s="14"/>
    </row>
    <row r="874" spans="5:5" x14ac:dyDescent="0.35">
      <c r="E874" s="14"/>
    </row>
    <row r="875" spans="5:5" x14ac:dyDescent="0.35">
      <c r="E875" s="14"/>
    </row>
    <row r="876" spans="5:5" x14ac:dyDescent="0.35">
      <c r="E876" s="14"/>
    </row>
    <row r="877" spans="5:5" x14ac:dyDescent="0.35">
      <c r="E877" s="14"/>
    </row>
    <row r="878" spans="5:5" x14ac:dyDescent="0.35">
      <c r="E878" s="14"/>
    </row>
    <row r="879" spans="5:5" x14ac:dyDescent="0.35">
      <c r="E879" s="14"/>
    </row>
    <row r="880" spans="5:5" x14ac:dyDescent="0.35">
      <c r="E880" s="14"/>
    </row>
    <row r="881" spans="5:5" x14ac:dyDescent="0.35">
      <c r="E881" s="14"/>
    </row>
    <row r="882" spans="5:5" x14ac:dyDescent="0.35">
      <c r="E882" s="14"/>
    </row>
    <row r="883" spans="5:5" x14ac:dyDescent="0.35">
      <c r="E883" s="14"/>
    </row>
    <row r="884" spans="5:5" x14ac:dyDescent="0.35">
      <c r="E884" s="14"/>
    </row>
    <row r="885" spans="5:5" x14ac:dyDescent="0.35">
      <c r="E885" s="14"/>
    </row>
    <row r="886" spans="5:5" x14ac:dyDescent="0.35">
      <c r="E886" s="14"/>
    </row>
    <row r="887" spans="5:5" x14ac:dyDescent="0.35">
      <c r="E887" s="14"/>
    </row>
    <row r="888" spans="5:5" x14ac:dyDescent="0.35">
      <c r="E888" s="14"/>
    </row>
    <row r="889" spans="5:5" x14ac:dyDescent="0.35">
      <c r="E889" s="14"/>
    </row>
    <row r="890" spans="5:5" x14ac:dyDescent="0.35">
      <c r="E890" s="14"/>
    </row>
    <row r="891" spans="5:5" x14ac:dyDescent="0.35">
      <c r="E891" s="14"/>
    </row>
    <row r="892" spans="5:5" x14ac:dyDescent="0.35">
      <c r="E892" s="14"/>
    </row>
    <row r="893" spans="5:5" x14ac:dyDescent="0.35">
      <c r="E893" s="14"/>
    </row>
    <row r="894" spans="5:5" x14ac:dyDescent="0.35">
      <c r="E894" s="14"/>
    </row>
    <row r="895" spans="5:5" x14ac:dyDescent="0.35">
      <c r="E895" s="14"/>
    </row>
    <row r="896" spans="5:5" x14ac:dyDescent="0.35">
      <c r="E896" s="14"/>
    </row>
    <row r="897" spans="5:5" x14ac:dyDescent="0.35">
      <c r="E897" s="14"/>
    </row>
    <row r="898" spans="5:5" x14ac:dyDescent="0.35">
      <c r="E898" s="14"/>
    </row>
    <row r="899" spans="5:5" x14ac:dyDescent="0.35">
      <c r="E899" s="14"/>
    </row>
    <row r="900" spans="5:5" x14ac:dyDescent="0.35">
      <c r="E900" s="14"/>
    </row>
    <row r="901" spans="5:5" x14ac:dyDescent="0.35">
      <c r="E901" s="14"/>
    </row>
    <row r="902" spans="5:5" x14ac:dyDescent="0.35">
      <c r="E902" s="14"/>
    </row>
    <row r="903" spans="5:5" x14ac:dyDescent="0.35">
      <c r="E903" s="14"/>
    </row>
    <row r="904" spans="5:5" x14ac:dyDescent="0.35">
      <c r="E904" s="14"/>
    </row>
    <row r="905" spans="5:5" x14ac:dyDescent="0.35">
      <c r="E905" s="14"/>
    </row>
    <row r="906" spans="5:5" x14ac:dyDescent="0.35">
      <c r="E906" s="14"/>
    </row>
    <row r="907" spans="5:5" x14ac:dyDescent="0.35">
      <c r="E907" s="14"/>
    </row>
    <row r="908" spans="5:5" x14ac:dyDescent="0.35">
      <c r="E908" s="14"/>
    </row>
    <row r="909" spans="5:5" x14ac:dyDescent="0.35">
      <c r="E909" s="14"/>
    </row>
    <row r="910" spans="5:5" x14ac:dyDescent="0.35">
      <c r="E910" s="14"/>
    </row>
    <row r="911" spans="5:5" x14ac:dyDescent="0.35">
      <c r="E911" s="14"/>
    </row>
    <row r="912" spans="5:5" x14ac:dyDescent="0.35">
      <c r="E912" s="14"/>
    </row>
    <row r="913" spans="5:5" x14ac:dyDescent="0.35">
      <c r="E913" s="14"/>
    </row>
    <row r="914" spans="5:5" x14ac:dyDescent="0.35">
      <c r="E914" s="14"/>
    </row>
    <row r="915" spans="5:5" x14ac:dyDescent="0.35">
      <c r="E915" s="14"/>
    </row>
    <row r="916" spans="5:5" x14ac:dyDescent="0.35">
      <c r="E916" s="14"/>
    </row>
    <row r="917" spans="5:5" x14ac:dyDescent="0.35">
      <c r="E917" s="14"/>
    </row>
    <row r="918" spans="5:5" x14ac:dyDescent="0.35">
      <c r="E918" s="14"/>
    </row>
    <row r="919" spans="5:5" x14ac:dyDescent="0.35">
      <c r="E919" s="14"/>
    </row>
    <row r="920" spans="5:5" x14ac:dyDescent="0.35">
      <c r="E920" s="14"/>
    </row>
    <row r="921" spans="5:5" x14ac:dyDescent="0.35">
      <c r="E921" s="14"/>
    </row>
    <row r="922" spans="5:5" x14ac:dyDescent="0.35">
      <c r="E922" s="14"/>
    </row>
    <row r="923" spans="5:5" x14ac:dyDescent="0.35">
      <c r="E923" s="14"/>
    </row>
    <row r="924" spans="5:5" x14ac:dyDescent="0.35">
      <c r="E924" s="14"/>
    </row>
    <row r="925" spans="5:5" x14ac:dyDescent="0.35">
      <c r="E925" s="14"/>
    </row>
    <row r="926" spans="5:5" x14ac:dyDescent="0.35">
      <c r="E926" s="14"/>
    </row>
    <row r="927" spans="5:5" x14ac:dyDescent="0.35">
      <c r="E927" s="14"/>
    </row>
    <row r="928" spans="5:5" x14ac:dyDescent="0.35">
      <c r="E928" s="14"/>
    </row>
    <row r="929" spans="5:5" x14ac:dyDescent="0.35">
      <c r="E929" s="14"/>
    </row>
    <row r="930" spans="5:5" x14ac:dyDescent="0.35">
      <c r="E930" s="14"/>
    </row>
    <row r="931" spans="5:5" x14ac:dyDescent="0.35">
      <c r="E931" s="14"/>
    </row>
    <row r="932" spans="5:5" x14ac:dyDescent="0.35">
      <c r="E932" s="14"/>
    </row>
    <row r="933" spans="5:5" x14ac:dyDescent="0.35">
      <c r="E933" s="14"/>
    </row>
    <row r="934" spans="5:5" x14ac:dyDescent="0.35">
      <c r="E934" s="14"/>
    </row>
    <row r="935" spans="5:5" x14ac:dyDescent="0.35">
      <c r="E935" s="14"/>
    </row>
    <row r="936" spans="5:5" x14ac:dyDescent="0.35">
      <c r="E936" s="14"/>
    </row>
    <row r="937" spans="5:5" x14ac:dyDescent="0.35">
      <c r="E937" s="14"/>
    </row>
    <row r="938" spans="5:5" x14ac:dyDescent="0.35">
      <c r="E938" s="14"/>
    </row>
    <row r="939" spans="5:5" x14ac:dyDescent="0.35">
      <c r="E939" s="14"/>
    </row>
    <row r="940" spans="5:5" x14ac:dyDescent="0.35">
      <c r="E940" s="14"/>
    </row>
    <row r="941" spans="5:5" x14ac:dyDescent="0.35">
      <c r="E941" s="14"/>
    </row>
    <row r="942" spans="5:5" x14ac:dyDescent="0.35">
      <c r="E942" s="14"/>
    </row>
    <row r="943" spans="5:5" x14ac:dyDescent="0.35">
      <c r="E943" s="14"/>
    </row>
    <row r="944" spans="5:5" x14ac:dyDescent="0.35">
      <c r="E944" s="14"/>
    </row>
    <row r="945" spans="5:5" x14ac:dyDescent="0.35">
      <c r="E945" s="14"/>
    </row>
    <row r="946" spans="5:5" x14ac:dyDescent="0.35">
      <c r="E946" s="14"/>
    </row>
    <row r="947" spans="5:5" x14ac:dyDescent="0.35">
      <c r="E947" s="14"/>
    </row>
    <row r="948" spans="5:5" x14ac:dyDescent="0.35">
      <c r="E948" s="14"/>
    </row>
    <row r="949" spans="5:5" x14ac:dyDescent="0.35">
      <c r="E949" s="14"/>
    </row>
    <row r="950" spans="5:5" x14ac:dyDescent="0.35">
      <c r="E950" s="14"/>
    </row>
    <row r="951" spans="5:5" x14ac:dyDescent="0.35">
      <c r="E951" s="14"/>
    </row>
    <row r="952" spans="5:5" x14ac:dyDescent="0.35">
      <c r="E952" s="14"/>
    </row>
    <row r="953" spans="5:5" x14ac:dyDescent="0.35">
      <c r="E953" s="14"/>
    </row>
    <row r="954" spans="5:5" x14ac:dyDescent="0.35">
      <c r="E954" s="14"/>
    </row>
    <row r="955" spans="5:5" x14ac:dyDescent="0.35">
      <c r="E955" s="14"/>
    </row>
    <row r="956" spans="5:5" x14ac:dyDescent="0.35">
      <c r="E956" s="14"/>
    </row>
    <row r="957" spans="5:5" x14ac:dyDescent="0.35">
      <c r="E957" s="14"/>
    </row>
    <row r="958" spans="5:5" x14ac:dyDescent="0.35">
      <c r="E958" s="14"/>
    </row>
    <row r="959" spans="5:5" x14ac:dyDescent="0.35">
      <c r="E959" s="14"/>
    </row>
    <row r="960" spans="5:5" x14ac:dyDescent="0.35">
      <c r="E960" s="14"/>
    </row>
    <row r="961" spans="5:5" x14ac:dyDescent="0.35">
      <c r="E961" s="14"/>
    </row>
    <row r="962" spans="5:5" x14ac:dyDescent="0.35">
      <c r="E962" s="14"/>
    </row>
    <row r="963" spans="5:5" x14ac:dyDescent="0.35">
      <c r="E963" s="14"/>
    </row>
    <row r="964" spans="5:5" x14ac:dyDescent="0.35">
      <c r="E964" s="14"/>
    </row>
    <row r="965" spans="5:5" x14ac:dyDescent="0.35">
      <c r="E965" s="14"/>
    </row>
    <row r="966" spans="5:5" x14ac:dyDescent="0.35">
      <c r="E966" s="14"/>
    </row>
    <row r="967" spans="5:5" x14ac:dyDescent="0.35">
      <c r="E967" s="14"/>
    </row>
    <row r="968" spans="5:5" x14ac:dyDescent="0.35">
      <c r="E968" s="14"/>
    </row>
    <row r="969" spans="5:5" x14ac:dyDescent="0.35">
      <c r="E969" s="14"/>
    </row>
    <row r="970" spans="5:5" x14ac:dyDescent="0.35">
      <c r="E970" s="14"/>
    </row>
    <row r="971" spans="5:5" x14ac:dyDescent="0.35">
      <c r="E971" s="14"/>
    </row>
    <row r="972" spans="5:5" x14ac:dyDescent="0.35">
      <c r="E972" s="14"/>
    </row>
    <row r="973" spans="5:5" x14ac:dyDescent="0.35">
      <c r="E973" s="14"/>
    </row>
    <row r="974" spans="5:5" x14ac:dyDescent="0.35">
      <c r="E974" s="14"/>
    </row>
    <row r="975" spans="5:5" x14ac:dyDescent="0.35">
      <c r="E975" s="14"/>
    </row>
    <row r="976" spans="5:5" x14ac:dyDescent="0.35">
      <c r="E976" s="14"/>
    </row>
    <row r="977" spans="5:5" x14ac:dyDescent="0.35">
      <c r="E977" s="14"/>
    </row>
    <row r="978" spans="5:5" x14ac:dyDescent="0.35">
      <c r="E978" s="14"/>
    </row>
    <row r="979" spans="5:5" x14ac:dyDescent="0.35">
      <c r="E979" s="14"/>
    </row>
    <row r="980" spans="5:5" x14ac:dyDescent="0.35">
      <c r="E980" s="14"/>
    </row>
    <row r="981" spans="5:5" x14ac:dyDescent="0.35">
      <c r="E981" s="14"/>
    </row>
    <row r="982" spans="5:5" x14ac:dyDescent="0.35">
      <c r="E982" s="14"/>
    </row>
    <row r="983" spans="5:5" x14ac:dyDescent="0.35">
      <c r="E983" s="14"/>
    </row>
    <row r="984" spans="5:5" x14ac:dyDescent="0.35">
      <c r="E984" s="14"/>
    </row>
    <row r="985" spans="5:5" x14ac:dyDescent="0.35">
      <c r="E985" s="14"/>
    </row>
    <row r="986" spans="5:5" x14ac:dyDescent="0.35">
      <c r="E986" s="14"/>
    </row>
    <row r="987" spans="5:5" x14ac:dyDescent="0.35">
      <c r="E987" s="14"/>
    </row>
    <row r="988" spans="5:5" x14ac:dyDescent="0.35">
      <c r="E988" s="14"/>
    </row>
    <row r="989" spans="5:5" x14ac:dyDescent="0.35">
      <c r="E989" s="14"/>
    </row>
    <row r="990" spans="5:5" x14ac:dyDescent="0.35">
      <c r="E990" s="14"/>
    </row>
    <row r="991" spans="5:5" x14ac:dyDescent="0.35">
      <c r="E991" s="14"/>
    </row>
    <row r="992" spans="5:5" x14ac:dyDescent="0.35">
      <c r="E992" s="14"/>
    </row>
    <row r="993" spans="5:8" x14ac:dyDescent="0.35">
      <c r="E993" s="14"/>
    </row>
    <row r="994" spans="5:8" x14ac:dyDescent="0.35">
      <c r="E994" s="14"/>
    </row>
    <row r="995" spans="5:8" x14ac:dyDescent="0.35">
      <c r="E995" s="14"/>
    </row>
    <row r="996" spans="5:8" x14ac:dyDescent="0.35">
      <c r="E996" s="14"/>
    </row>
    <row r="997" spans="5:8" x14ac:dyDescent="0.35">
      <c r="E997" s="14"/>
    </row>
    <row r="998" spans="5:8" x14ac:dyDescent="0.35">
      <c r="E998" s="7"/>
      <c r="F998" s="8"/>
      <c r="G998" s="8"/>
      <c r="H998" s="2"/>
    </row>
    <row r="999" spans="5:8" x14ac:dyDescent="0.35">
      <c r="H999" s="2"/>
    </row>
    <row r="1000" spans="5:8" x14ac:dyDescent="0.35">
      <c r="H1000" s="2"/>
    </row>
    <row r="1001" spans="5:8" x14ac:dyDescent="0.35">
      <c r="H1001" s="2"/>
    </row>
    <row r="1002" spans="5:8" x14ac:dyDescent="0.35">
      <c r="H1002" s="2"/>
    </row>
    <row r="1003" spans="5:8" x14ac:dyDescent="0.35">
      <c r="H1003" s="2"/>
    </row>
  </sheetData>
  <mergeCells count="1">
    <mergeCell ref="C1:H1"/>
  </mergeCells>
  <conditionalFormatting sqref="I46:J997 I5:J44">
    <cfRule type="colorScale" priority="1">
      <colorScale>
        <cfvo type="min"/>
        <cfvo type="percentile" val="50"/>
        <cfvo type="max"/>
        <color rgb="FFF8696B"/>
        <color rgb="FFFFEB84"/>
        <color rgb="FF63BE7B"/>
      </colorScale>
    </cfRule>
  </conditionalFormatting>
  <pageMargins left="0.7" right="0.7" top="0.75" bottom="0.75" header="0.3" footer="0.3"/>
  <pageSetup paperSize="8" scale="46" orientation="landscape" r:id="rId1"/>
  <headerFooter>
    <oddHeader>&amp;C&amp;"Calibri"&amp;12&amp;K000000 OFFICIAL&amp;1#_x000D_</oddHeader>
  </headerFooter>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881365FA-455B-449B-A638-67A5EEA0760A}">
          <x14:formula1>
            <xm:f>Lists!$D$2:$D$7</xm:f>
          </x14:formula1>
          <xm:sqref>J45 D2:D997</xm:sqref>
        </x14:dataValidation>
        <x14:dataValidation type="list" allowBlank="1" showInputMessage="1" showErrorMessage="1" xr:uid="{C4C92A4B-5638-445B-B879-55506B788739}">
          <x14:formula1>
            <xm:f>Lists!$A$2:$A$20</xm:f>
          </x14:formula1>
          <xm:sqref>A37:A43 A45:A997 A2:A35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1617E-00C0-4F8D-8D81-0C1943317650}">
  <sheetPr codeName="Sheet3"/>
  <dimension ref="A1:A15"/>
  <sheetViews>
    <sheetView workbookViewId="0">
      <selection activeCell="B19" sqref="B19"/>
    </sheetView>
  </sheetViews>
  <sheetFormatPr defaultRowHeight="14.5" x14ac:dyDescent="0.35"/>
  <cols>
    <col min="1" max="1" width="63.81640625" bestFit="1" customWidth="1"/>
  </cols>
  <sheetData>
    <row r="1" spans="1:1" x14ac:dyDescent="0.35">
      <c r="A1" s="3" t="s">
        <v>2</v>
      </c>
    </row>
    <row r="2" spans="1:1" x14ac:dyDescent="0.35">
      <c r="A2" s="3" t="s">
        <v>3</v>
      </c>
    </row>
    <row r="3" spans="1:1" x14ac:dyDescent="0.35">
      <c r="A3" s="3" t="s">
        <v>4</v>
      </c>
    </row>
    <row r="4" spans="1:1" ht="14.15" customHeight="1" x14ac:dyDescent="0.35">
      <c r="A4" s="4" t="s">
        <v>5</v>
      </c>
    </row>
    <row r="5" spans="1:1" x14ac:dyDescent="0.35">
      <c r="A5" s="3" t="s">
        <v>8</v>
      </c>
    </row>
    <row r="6" spans="1:1" x14ac:dyDescent="0.35">
      <c r="A6" s="3" t="s">
        <v>305</v>
      </c>
    </row>
    <row r="7" spans="1:1" x14ac:dyDescent="0.35">
      <c r="A7" s="3" t="s">
        <v>306</v>
      </c>
    </row>
    <row r="8" spans="1:1" x14ac:dyDescent="0.35">
      <c r="A8" s="3" t="s">
        <v>12</v>
      </c>
    </row>
    <row r="9" spans="1:1" x14ac:dyDescent="0.35">
      <c r="A9" s="3" t="s">
        <v>89</v>
      </c>
    </row>
    <row r="10" spans="1:1" x14ac:dyDescent="0.35">
      <c r="A10" s="3" t="s">
        <v>14</v>
      </c>
    </row>
    <row r="11" spans="1:1" x14ac:dyDescent="0.35">
      <c r="A11" s="3" t="s">
        <v>90</v>
      </c>
    </row>
    <row r="12" spans="1:1" x14ac:dyDescent="0.35">
      <c r="A12" s="3" t="s">
        <v>91</v>
      </c>
    </row>
    <row r="13" spans="1:1" x14ac:dyDescent="0.35">
      <c r="A13" s="3" t="s">
        <v>92</v>
      </c>
    </row>
    <row r="14" spans="1:1" x14ac:dyDescent="0.35">
      <c r="A14" s="3" t="s">
        <v>93</v>
      </c>
    </row>
    <row r="15" spans="1:1" x14ac:dyDescent="0.35">
      <c r="A15" s="3" t="s">
        <v>307</v>
      </c>
    </row>
  </sheetData>
  <pageMargins left="0.7" right="0.7" top="0.75" bottom="0.75" header="0.3" footer="0.3"/>
  <pageSetup paperSize="9" orientation="portrait" r:id="rId1"/>
  <headerFooter>
    <oddHeader>&amp;C&amp;"Calibri"&amp;12&amp;K000000 OFFICIAL&amp;1#_x000D_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11A30-BC8A-4DB2-A702-E9E983E0FED5}">
  <sheetPr codeName="Sheet1"/>
  <dimension ref="A1:Q13"/>
  <sheetViews>
    <sheetView zoomScale="115" zoomScaleNormal="115" workbookViewId="0">
      <selection activeCell="A2" sqref="A2"/>
    </sheetView>
  </sheetViews>
  <sheetFormatPr defaultRowHeight="14.5" x14ac:dyDescent="0.35"/>
  <cols>
    <col min="1" max="6" width="15.54296875" customWidth="1"/>
    <col min="7" max="7" width="12.54296875" bestFit="1" customWidth="1"/>
    <col min="8" max="8" width="12.54296875" customWidth="1"/>
    <col min="9" max="17" width="15.54296875" customWidth="1"/>
  </cols>
  <sheetData>
    <row r="1" spans="1:17" s="1" customFormat="1" ht="51.65" customHeight="1" x14ac:dyDescent="0.35">
      <c r="A1" s="1" t="s">
        <v>1</v>
      </c>
      <c r="B1" s="1" t="s">
        <v>2</v>
      </c>
      <c r="C1" s="1" t="s">
        <v>3</v>
      </c>
      <c r="D1" s="1" t="s">
        <v>4</v>
      </c>
      <c r="E1" s="1" t="s">
        <v>5</v>
      </c>
      <c r="F1" s="1" t="s">
        <v>308</v>
      </c>
      <c r="G1" s="1" t="s">
        <v>305</v>
      </c>
      <c r="H1" s="1" t="s">
        <v>9</v>
      </c>
      <c r="I1" s="1" t="s">
        <v>10</v>
      </c>
      <c r="J1" s="1" t="s">
        <v>12</v>
      </c>
      <c r="K1" s="1" t="s">
        <v>89</v>
      </c>
      <c r="L1" s="1" t="s">
        <v>14</v>
      </c>
      <c r="M1" s="1" t="s">
        <v>90</v>
      </c>
      <c r="N1" s="1" t="s">
        <v>91</v>
      </c>
      <c r="O1" s="1" t="s">
        <v>92</v>
      </c>
      <c r="P1" s="1" t="s">
        <v>93</v>
      </c>
      <c r="Q1" s="1" t="s">
        <v>15</v>
      </c>
    </row>
    <row r="2" spans="1:17" x14ac:dyDescent="0.35">
      <c r="A2" t="s">
        <v>16</v>
      </c>
      <c r="D2" t="s">
        <v>309</v>
      </c>
      <c r="H2" t="s">
        <v>44</v>
      </c>
    </row>
    <row r="3" spans="1:17" x14ac:dyDescent="0.35">
      <c r="A3" t="s">
        <v>310</v>
      </c>
      <c r="D3" t="s">
        <v>311</v>
      </c>
      <c r="H3" t="s">
        <v>20</v>
      </c>
    </row>
    <row r="4" spans="1:17" x14ac:dyDescent="0.35">
      <c r="A4" t="s">
        <v>197</v>
      </c>
      <c r="D4" t="s">
        <v>312</v>
      </c>
    </row>
    <row r="5" spans="1:17" x14ac:dyDescent="0.35">
      <c r="A5" t="s">
        <v>172</v>
      </c>
      <c r="D5" t="s">
        <v>18</v>
      </c>
    </row>
    <row r="6" spans="1:17" x14ac:dyDescent="0.35">
      <c r="A6" t="s">
        <v>313</v>
      </c>
    </row>
    <row r="7" spans="1:17" x14ac:dyDescent="0.35">
      <c r="A7" t="s">
        <v>186</v>
      </c>
    </row>
    <row r="8" spans="1:17" x14ac:dyDescent="0.35">
      <c r="A8" t="s">
        <v>195</v>
      </c>
    </row>
    <row r="9" spans="1:17" x14ac:dyDescent="0.35">
      <c r="A9" t="s">
        <v>284</v>
      </c>
    </row>
    <row r="10" spans="1:17" x14ac:dyDescent="0.35">
      <c r="A10" t="s">
        <v>289</v>
      </c>
    </row>
    <row r="11" spans="1:17" x14ac:dyDescent="0.35">
      <c r="A11" t="s">
        <v>215</v>
      </c>
    </row>
    <row r="12" spans="1:17" x14ac:dyDescent="0.35">
      <c r="A12" t="s">
        <v>314</v>
      </c>
    </row>
    <row r="13" spans="1:17" x14ac:dyDescent="0.35">
      <c r="A13" t="s">
        <v>315</v>
      </c>
    </row>
  </sheetData>
  <pageMargins left="0.7" right="0.7" top="0.75" bottom="0.75" header="0.3" footer="0.3"/>
  <pageSetup paperSize="9" orientation="portrait" r:id="rId1"/>
  <headerFooter>
    <oddHeader>&amp;C&amp;"Calibri"&amp;12&amp;K000000 OFFICIAL&amp;1#_x000D_</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9BB46-7E18-427B-84B7-6E0FFCA49500}">
  <sheetPr codeName="Sheet4">
    <pageSetUpPr fitToPage="1"/>
  </sheetPr>
  <dimension ref="A1:N1006"/>
  <sheetViews>
    <sheetView showGridLines="0" tabSelected="1" view="pageBreakPreview" zoomScale="58" zoomScaleNormal="70" zoomScaleSheetLayoutView="58" workbookViewId="0">
      <selection activeCell="L5" activeCellId="1" sqref="I5 L5:M5"/>
    </sheetView>
  </sheetViews>
  <sheetFormatPr defaultRowHeight="14.5" x14ac:dyDescent="0.35"/>
  <cols>
    <col min="1" max="1" width="22" customWidth="1"/>
    <col min="2" max="2" width="51.1796875" customWidth="1"/>
    <col min="3" max="3" width="12.1796875" hidden="1" customWidth="1"/>
    <col min="4" max="4" width="19.81640625" bestFit="1" customWidth="1"/>
    <col min="5" max="5" width="56.453125" style="13" customWidth="1"/>
    <col min="6" max="6" width="19.1796875" hidden="1" customWidth="1"/>
    <col min="7" max="7" width="19.81640625" hidden="1" customWidth="1"/>
    <col min="8" max="8" width="32" bestFit="1" customWidth="1"/>
    <col min="9" max="9" width="19.453125" customWidth="1"/>
    <col min="10" max="10" width="19.453125" hidden="1" customWidth="1"/>
    <col min="11" max="11" width="44" hidden="1" customWidth="1"/>
    <col min="12" max="12" width="44" customWidth="1"/>
    <col min="13" max="13" width="59.54296875" customWidth="1"/>
    <col min="14" max="14" width="30.6328125" customWidth="1"/>
    <col min="15" max="15" width="8.90625" customWidth="1"/>
  </cols>
  <sheetData>
    <row r="1" spans="1:14" ht="141" customHeight="1" x14ac:dyDescent="0.35">
      <c r="C1" s="57" t="s">
        <v>515</v>
      </c>
      <c r="D1" s="57"/>
      <c r="E1" s="57"/>
      <c r="F1" s="57"/>
      <c r="G1" s="57"/>
      <c r="H1" s="57"/>
      <c r="I1" s="25" t="s">
        <v>213</v>
      </c>
      <c r="L1" s="18" t="s">
        <v>0</v>
      </c>
    </row>
    <row r="2" spans="1:14" s="5" customFormat="1" ht="32.15" customHeight="1" x14ac:dyDescent="0.35">
      <c r="A2" s="6" t="s">
        <v>1</v>
      </c>
      <c r="B2" s="6" t="s">
        <v>2</v>
      </c>
      <c r="C2" s="6" t="s">
        <v>3</v>
      </c>
      <c r="D2" s="6" t="s">
        <v>4</v>
      </c>
      <c r="E2" s="6" t="s">
        <v>5</v>
      </c>
      <c r="F2" s="6" t="s">
        <v>6</v>
      </c>
      <c r="G2" s="6" t="s">
        <v>7</v>
      </c>
      <c r="H2" s="6" t="s">
        <v>8</v>
      </c>
      <c r="I2" s="6" t="s">
        <v>10</v>
      </c>
      <c r="J2" s="6" t="s">
        <v>11</v>
      </c>
      <c r="K2" s="6" t="s">
        <v>12</v>
      </c>
      <c r="L2" s="12" t="s">
        <v>13</v>
      </c>
      <c r="M2" s="6" t="s">
        <v>14</v>
      </c>
      <c r="N2" s="6" t="s">
        <v>511</v>
      </c>
    </row>
    <row r="3" spans="1:14" s="5" customFormat="1" x14ac:dyDescent="0.35">
      <c r="A3" s="21" t="s">
        <v>16</v>
      </c>
      <c r="B3" s="35" t="s">
        <v>17</v>
      </c>
      <c r="C3" s="34"/>
      <c r="D3" s="33" t="s">
        <v>18</v>
      </c>
      <c r="E3" s="14" t="s">
        <v>521</v>
      </c>
      <c r="F3" s="27"/>
      <c r="G3" s="27"/>
      <c r="H3" s="32">
        <v>45415</v>
      </c>
      <c r="I3" s="6"/>
      <c r="J3" s="6"/>
      <c r="K3" s="6"/>
      <c r="L3" s="12"/>
      <c r="M3" s="6"/>
      <c r="N3" s="6" t="s">
        <v>518</v>
      </c>
    </row>
    <row r="4" spans="1:14" s="5" customFormat="1" x14ac:dyDescent="0.35">
      <c r="A4" s="21" t="s">
        <v>16</v>
      </c>
      <c r="B4" s="35" t="s">
        <v>17</v>
      </c>
      <c r="C4" s="34"/>
      <c r="D4" s="33" t="s">
        <v>18</v>
      </c>
      <c r="E4" s="14" t="s">
        <v>522</v>
      </c>
      <c r="F4" s="27"/>
      <c r="G4" s="27"/>
      <c r="H4" s="32">
        <v>45415</v>
      </c>
      <c r="I4" s="6"/>
      <c r="J4" s="6"/>
      <c r="K4" s="6"/>
      <c r="L4" s="12"/>
      <c r="M4" s="6"/>
      <c r="N4" s="6" t="s">
        <v>518</v>
      </c>
    </row>
    <row r="5" spans="1:14" s="29" customFormat="1" x14ac:dyDescent="0.35">
      <c r="A5" s="21" t="s">
        <v>16</v>
      </c>
      <c r="B5" s="35" t="s">
        <v>17</v>
      </c>
      <c r="C5" s="34"/>
      <c r="D5" s="33" t="s">
        <v>18</v>
      </c>
      <c r="E5" s="14" t="s">
        <v>523</v>
      </c>
      <c r="F5" s="27"/>
      <c r="G5" s="27"/>
      <c r="H5" s="32">
        <v>45415</v>
      </c>
      <c r="I5" s="58"/>
      <c r="J5" s="27"/>
      <c r="K5" s="27"/>
      <c r="L5" s="59"/>
      <c r="M5" s="58"/>
      <c r="N5" s="6" t="s">
        <v>518</v>
      </c>
    </row>
    <row r="6" spans="1:14" ht="15" customHeight="1" x14ac:dyDescent="0.35">
      <c r="A6" t="s">
        <v>16</v>
      </c>
      <c r="B6" t="s">
        <v>17</v>
      </c>
      <c r="D6" t="s">
        <v>18</v>
      </c>
      <c r="E6" s="14" t="s">
        <v>19</v>
      </c>
      <c r="F6" s="7"/>
      <c r="G6" s="7"/>
      <c r="H6" s="2">
        <f>DATE(2023,5,1)</f>
        <v>45047</v>
      </c>
      <c r="L6" s="18"/>
      <c r="N6" s="5" t="s">
        <v>513</v>
      </c>
    </row>
    <row r="7" spans="1:14" ht="15" customHeight="1" x14ac:dyDescent="0.35">
      <c r="A7" t="s">
        <v>16</v>
      </c>
      <c r="B7" t="s">
        <v>17</v>
      </c>
      <c r="D7" t="s">
        <v>18</v>
      </c>
      <c r="E7" s="14" t="s">
        <v>21</v>
      </c>
      <c r="F7" s="8"/>
      <c r="G7" s="8"/>
      <c r="H7" s="2">
        <f>DATE(2023,5,1)</f>
        <v>45047</v>
      </c>
      <c r="L7" s="18"/>
      <c r="N7" s="5" t="s">
        <v>513</v>
      </c>
    </row>
    <row r="8" spans="1:14" ht="15" customHeight="1" x14ac:dyDescent="0.35">
      <c r="A8" t="s">
        <v>16</v>
      </c>
      <c r="B8" t="s">
        <v>22</v>
      </c>
      <c r="D8" t="s">
        <v>18</v>
      </c>
      <c r="E8" s="11" t="s">
        <v>23</v>
      </c>
      <c r="F8" s="7"/>
      <c r="G8" s="7"/>
      <c r="H8" s="2">
        <f>DATE(2023,2,1)</f>
        <v>44958</v>
      </c>
      <c r="L8" s="18"/>
      <c r="N8" s="5" t="s">
        <v>513</v>
      </c>
    </row>
    <row r="9" spans="1:14" ht="15" customHeight="1" x14ac:dyDescent="0.35">
      <c r="A9" t="s">
        <v>16</v>
      </c>
      <c r="B9" t="s">
        <v>24</v>
      </c>
      <c r="D9" t="s">
        <v>18</v>
      </c>
      <c r="E9" s="12" t="s">
        <v>25</v>
      </c>
      <c r="F9" s="7"/>
      <c r="G9" s="7"/>
      <c r="H9" s="2">
        <f>DATE(2022,8,1)</f>
        <v>44774</v>
      </c>
      <c r="N9" s="5" t="s">
        <v>513</v>
      </c>
    </row>
    <row r="10" spans="1:14" ht="15" customHeight="1" x14ac:dyDescent="0.35">
      <c r="A10" t="s">
        <v>16</v>
      </c>
      <c r="B10" t="s">
        <v>26</v>
      </c>
      <c r="D10" t="s">
        <v>18</v>
      </c>
      <c r="E10" s="12" t="s">
        <v>27</v>
      </c>
      <c r="F10" s="7"/>
      <c r="G10" s="7"/>
      <c r="H10" s="2">
        <f>DATE(2022,8,1)</f>
        <v>44774</v>
      </c>
      <c r="N10" s="5" t="s">
        <v>513</v>
      </c>
    </row>
    <row r="11" spans="1:14" ht="15" customHeight="1" x14ac:dyDescent="0.35">
      <c r="A11" t="s">
        <v>16</v>
      </c>
      <c r="B11" t="s">
        <v>17</v>
      </c>
      <c r="D11" t="s">
        <v>18</v>
      </c>
      <c r="E11" s="14" t="s">
        <v>19</v>
      </c>
      <c r="F11" s="7"/>
      <c r="G11" s="7"/>
      <c r="H11" s="2">
        <f>DATE(2022,4,1)</f>
        <v>44652</v>
      </c>
      <c r="N11" s="5" t="s">
        <v>513</v>
      </c>
    </row>
    <row r="12" spans="1:14" ht="15" customHeight="1" x14ac:dyDescent="0.35">
      <c r="A12" t="s">
        <v>16</v>
      </c>
      <c r="B12" t="s">
        <v>17</v>
      </c>
      <c r="D12" t="s">
        <v>18</v>
      </c>
      <c r="E12" s="14" t="s">
        <v>28</v>
      </c>
      <c r="F12" s="7"/>
      <c r="G12" s="7"/>
      <c r="H12" s="2">
        <f>DATE(2022,4,1)</f>
        <v>44652</v>
      </c>
      <c r="N12" s="5" t="s">
        <v>513</v>
      </c>
    </row>
    <row r="13" spans="1:14" ht="15" customHeight="1" x14ac:dyDescent="0.35">
      <c r="A13" t="s">
        <v>16</v>
      </c>
      <c r="B13" t="s">
        <v>17</v>
      </c>
      <c r="D13" t="s">
        <v>18</v>
      </c>
      <c r="E13" s="14" t="s">
        <v>29</v>
      </c>
      <c r="F13" s="7"/>
      <c r="G13" s="7"/>
      <c r="H13" s="2">
        <v>44501</v>
      </c>
      <c r="N13" s="5" t="s">
        <v>513</v>
      </c>
    </row>
    <row r="14" spans="1:14" ht="15" customHeight="1" x14ac:dyDescent="0.35">
      <c r="A14" t="s">
        <v>16</v>
      </c>
      <c r="B14" t="s">
        <v>30</v>
      </c>
      <c r="D14" t="s">
        <v>18</v>
      </c>
      <c r="E14" s="14" t="s">
        <v>31</v>
      </c>
      <c r="F14" s="9" t="s">
        <v>32</v>
      </c>
      <c r="G14" s="7" t="s">
        <v>33</v>
      </c>
      <c r="H14" s="2">
        <f>DATE(2021,4,1)</f>
        <v>44287</v>
      </c>
      <c r="I14">
        <v>5</v>
      </c>
      <c r="M14">
        <v>48</v>
      </c>
      <c r="N14" s="5" t="s">
        <v>513</v>
      </c>
    </row>
    <row r="15" spans="1:14" ht="15" customHeight="1" x14ac:dyDescent="0.35">
      <c r="A15" t="s">
        <v>16</v>
      </c>
      <c r="B15" t="s">
        <v>17</v>
      </c>
      <c r="D15" t="s">
        <v>18</v>
      </c>
      <c r="E15" s="14" t="s">
        <v>34</v>
      </c>
      <c r="F15" s="7"/>
      <c r="G15" s="7"/>
      <c r="H15" s="2">
        <f>DATE(2021,4,1)</f>
        <v>44287</v>
      </c>
      <c r="N15" s="5" t="s">
        <v>513</v>
      </c>
    </row>
    <row r="16" spans="1:14" ht="15" customHeight="1" x14ac:dyDescent="0.35">
      <c r="A16" t="s">
        <v>16</v>
      </c>
      <c r="B16" t="s">
        <v>17</v>
      </c>
      <c r="D16" t="s">
        <v>18</v>
      </c>
      <c r="E16" s="14" t="s">
        <v>35</v>
      </c>
      <c r="F16" s="7"/>
      <c r="G16" s="7"/>
      <c r="H16" s="2">
        <f>DATE(2021,4,1)</f>
        <v>44287</v>
      </c>
      <c r="N16" s="5" t="s">
        <v>513</v>
      </c>
    </row>
    <row r="17" spans="1:14" ht="15" customHeight="1" x14ac:dyDescent="0.35">
      <c r="A17" t="s">
        <v>16</v>
      </c>
      <c r="B17" t="s">
        <v>17</v>
      </c>
      <c r="D17" t="s">
        <v>18</v>
      </c>
      <c r="E17" s="14" t="s">
        <v>36</v>
      </c>
      <c r="F17" s="7"/>
      <c r="G17" s="7"/>
      <c r="H17" s="2">
        <f>DATE(2021,4,1)</f>
        <v>44287</v>
      </c>
      <c r="N17" s="5" t="s">
        <v>513</v>
      </c>
    </row>
    <row r="18" spans="1:14" ht="15" customHeight="1" x14ac:dyDescent="0.35">
      <c r="A18" t="s">
        <v>16</v>
      </c>
      <c r="B18" t="s">
        <v>17</v>
      </c>
      <c r="D18" t="s">
        <v>18</v>
      </c>
      <c r="E18" s="12" t="s">
        <v>37</v>
      </c>
      <c r="F18" s="8"/>
      <c r="G18" s="8"/>
      <c r="H18" s="2">
        <f>DATE(2020,6,1)</f>
        <v>43983</v>
      </c>
      <c r="N18" s="5" t="s">
        <v>513</v>
      </c>
    </row>
    <row r="19" spans="1:14" ht="15" customHeight="1" x14ac:dyDescent="0.35">
      <c r="A19" t="s">
        <v>16</v>
      </c>
      <c r="B19" t="s">
        <v>17</v>
      </c>
      <c r="D19" t="s">
        <v>18</v>
      </c>
      <c r="E19" s="12" t="s">
        <v>38</v>
      </c>
      <c r="F19" s="8"/>
      <c r="G19" s="8"/>
      <c r="H19" s="2">
        <f>DATE(2020,6,1)</f>
        <v>43983</v>
      </c>
      <c r="N19" s="5" t="s">
        <v>513</v>
      </c>
    </row>
    <row r="20" spans="1:14" ht="15" customHeight="1" x14ac:dyDescent="0.35">
      <c r="A20" t="s">
        <v>16</v>
      </c>
      <c r="B20" t="s">
        <v>17</v>
      </c>
      <c r="D20" t="s">
        <v>18</v>
      </c>
      <c r="E20" s="12" t="s">
        <v>39</v>
      </c>
      <c r="H20" s="2">
        <f>DATE(2020,6,1)</f>
        <v>43983</v>
      </c>
      <c r="N20" s="5" t="s">
        <v>513</v>
      </c>
    </row>
    <row r="21" spans="1:14" ht="15" customHeight="1" x14ac:dyDescent="0.35">
      <c r="A21" t="s">
        <v>16</v>
      </c>
      <c r="B21" t="s">
        <v>40</v>
      </c>
      <c r="D21" t="s">
        <v>18</v>
      </c>
      <c r="E21" s="14" t="s">
        <v>41</v>
      </c>
      <c r="F21" s="9" t="s">
        <v>42</v>
      </c>
      <c r="G21" s="7" t="s">
        <v>43</v>
      </c>
      <c r="H21" s="2">
        <f>DATE(2019,12,1)</f>
        <v>43800</v>
      </c>
      <c r="I21">
        <v>5</v>
      </c>
      <c r="L21" t="s">
        <v>480</v>
      </c>
      <c r="M21">
        <v>46</v>
      </c>
      <c r="N21" s="5" t="s">
        <v>513</v>
      </c>
    </row>
    <row r="22" spans="1:14" ht="15" customHeight="1" x14ac:dyDescent="0.35">
      <c r="A22" t="s">
        <v>16</v>
      </c>
      <c r="B22" t="s">
        <v>17</v>
      </c>
      <c r="D22" t="s">
        <v>18</v>
      </c>
      <c r="E22" s="14" t="s">
        <v>39</v>
      </c>
      <c r="H22" s="2">
        <f>DATE(2019,6,1)</f>
        <v>43617</v>
      </c>
      <c r="N22" s="5" t="s">
        <v>513</v>
      </c>
    </row>
    <row r="23" spans="1:14" ht="15" customHeight="1" x14ac:dyDescent="0.35">
      <c r="A23" t="s">
        <v>16</v>
      </c>
      <c r="B23" t="s">
        <v>17</v>
      </c>
      <c r="D23" t="s">
        <v>18</v>
      </c>
      <c r="E23" s="14" t="s">
        <v>45</v>
      </c>
      <c r="F23" s="7"/>
      <c r="G23" s="7"/>
      <c r="H23" s="2">
        <f>DATE(2019,2,2)</f>
        <v>43498</v>
      </c>
      <c r="N23" s="5" t="s">
        <v>513</v>
      </c>
    </row>
    <row r="24" spans="1:14" ht="15" customHeight="1" x14ac:dyDescent="0.35">
      <c r="A24" t="s">
        <v>16</v>
      </c>
      <c r="B24" t="s">
        <v>46</v>
      </c>
      <c r="C24" t="s">
        <v>47</v>
      </c>
      <c r="D24" t="s">
        <v>18</v>
      </c>
      <c r="E24" s="14" t="s">
        <v>48</v>
      </c>
      <c r="F24" s="9" t="s">
        <v>49</v>
      </c>
      <c r="G24" s="7" t="s">
        <v>50</v>
      </c>
      <c r="H24" s="2">
        <f>DATE(2019,2,1)</f>
        <v>43497</v>
      </c>
      <c r="I24">
        <v>5</v>
      </c>
      <c r="L24" t="s">
        <v>482</v>
      </c>
      <c r="M24">
        <v>46</v>
      </c>
      <c r="N24" s="5" t="s">
        <v>513</v>
      </c>
    </row>
    <row r="25" spans="1:14" ht="15" customHeight="1" x14ac:dyDescent="0.35">
      <c r="A25" t="s">
        <v>16</v>
      </c>
      <c r="B25" t="s">
        <v>17</v>
      </c>
      <c r="D25" t="s">
        <v>18</v>
      </c>
      <c r="E25" s="14" t="s">
        <v>51</v>
      </c>
      <c r="F25" s="7"/>
      <c r="G25" s="7"/>
      <c r="H25" s="2">
        <f>DATE(2018,6,2)</f>
        <v>43253</v>
      </c>
      <c r="N25" s="5" t="s">
        <v>513</v>
      </c>
    </row>
    <row r="26" spans="1:14" ht="15" customHeight="1" x14ac:dyDescent="0.35">
      <c r="A26" t="s">
        <v>16</v>
      </c>
      <c r="B26" t="s">
        <v>52</v>
      </c>
      <c r="D26" t="s">
        <v>18</v>
      </c>
      <c r="E26" s="14" t="s">
        <v>53</v>
      </c>
      <c r="F26" s="9" t="s">
        <v>54</v>
      </c>
      <c r="G26" s="9" t="s">
        <v>55</v>
      </c>
      <c r="H26" s="2">
        <f>DATE(2018,6,1)</f>
        <v>43252</v>
      </c>
      <c r="I26">
        <v>5</v>
      </c>
      <c r="L26" t="s">
        <v>481</v>
      </c>
      <c r="M26">
        <v>45</v>
      </c>
      <c r="N26" s="5" t="s">
        <v>513</v>
      </c>
    </row>
    <row r="27" spans="1:14" ht="15" customHeight="1" x14ac:dyDescent="0.35">
      <c r="A27" t="s">
        <v>16</v>
      </c>
      <c r="B27" t="s">
        <v>56</v>
      </c>
      <c r="D27" t="s">
        <v>18</v>
      </c>
      <c r="E27" s="14" t="s">
        <v>57</v>
      </c>
      <c r="F27" s="7"/>
      <c r="G27" s="7"/>
      <c r="H27" s="2">
        <f>DATE(2018,6,1)</f>
        <v>43252</v>
      </c>
      <c r="N27" s="5" t="s">
        <v>513</v>
      </c>
    </row>
    <row r="28" spans="1:14" ht="15" customHeight="1" x14ac:dyDescent="0.35">
      <c r="A28" t="s">
        <v>16</v>
      </c>
      <c r="B28" t="s">
        <v>17</v>
      </c>
      <c r="D28" t="s">
        <v>18</v>
      </c>
      <c r="E28" s="14" t="s">
        <v>58</v>
      </c>
      <c r="H28" s="2">
        <f>DATE(2018,2,1)</f>
        <v>43132</v>
      </c>
      <c r="N28" s="5" t="s">
        <v>513</v>
      </c>
    </row>
    <row r="29" spans="1:14" ht="15" customHeight="1" x14ac:dyDescent="0.35">
      <c r="A29" t="s">
        <v>16</v>
      </c>
      <c r="B29" t="s">
        <v>17</v>
      </c>
      <c r="D29" t="s">
        <v>18</v>
      </c>
      <c r="E29" s="14" t="s">
        <v>59</v>
      </c>
      <c r="H29" s="2">
        <f>DATE(2017,3,1)</f>
        <v>42795</v>
      </c>
      <c r="N29" s="5" t="s">
        <v>513</v>
      </c>
    </row>
    <row r="30" spans="1:14" ht="15" customHeight="1" x14ac:dyDescent="0.35">
      <c r="A30" t="s">
        <v>16</v>
      </c>
      <c r="B30" t="s">
        <v>17</v>
      </c>
      <c r="D30" t="s">
        <v>18</v>
      </c>
      <c r="E30" s="14" t="s">
        <v>60</v>
      </c>
      <c r="H30" s="2">
        <f>DATE(2017,3,1)</f>
        <v>42795</v>
      </c>
      <c r="N30" s="5" t="s">
        <v>513</v>
      </c>
    </row>
    <row r="31" spans="1:14" ht="15" customHeight="1" x14ac:dyDescent="0.35">
      <c r="A31" t="s">
        <v>16</v>
      </c>
      <c r="B31" t="s">
        <v>17</v>
      </c>
      <c r="D31" t="s">
        <v>18</v>
      </c>
      <c r="E31" s="14" t="s">
        <v>61</v>
      </c>
      <c r="F31" s="7"/>
      <c r="G31" s="7"/>
      <c r="H31" s="2">
        <f>DATE(2016,5,1)</f>
        <v>42491</v>
      </c>
      <c r="N31" s="5" t="s">
        <v>513</v>
      </c>
    </row>
    <row r="32" spans="1:14" ht="15" customHeight="1" x14ac:dyDescent="0.35">
      <c r="A32" t="s">
        <v>16</v>
      </c>
      <c r="B32" t="s">
        <v>17</v>
      </c>
      <c r="D32" t="s">
        <v>18</v>
      </c>
      <c r="E32" s="14" t="s">
        <v>62</v>
      </c>
      <c r="H32" s="2">
        <f>DATE(2016,5,1)</f>
        <v>42491</v>
      </c>
      <c r="N32" s="5" t="s">
        <v>513</v>
      </c>
    </row>
    <row r="33" spans="1:14" ht="15" customHeight="1" x14ac:dyDescent="0.35">
      <c r="A33" t="s">
        <v>16</v>
      </c>
      <c r="B33" t="s">
        <v>17</v>
      </c>
      <c r="D33" t="s">
        <v>18</v>
      </c>
      <c r="E33" s="14" t="s">
        <v>63</v>
      </c>
      <c r="H33" s="2">
        <f>DATE(2015,5,1)</f>
        <v>42125</v>
      </c>
      <c r="N33" s="5" t="s">
        <v>513</v>
      </c>
    </row>
    <row r="34" spans="1:14" ht="15" customHeight="1" x14ac:dyDescent="0.35">
      <c r="A34" t="s">
        <v>16</v>
      </c>
      <c r="B34" t="s">
        <v>64</v>
      </c>
      <c r="D34" t="s">
        <v>18</v>
      </c>
      <c r="E34" s="14" t="s">
        <v>65</v>
      </c>
      <c r="F34" s="9" t="s">
        <v>66</v>
      </c>
      <c r="G34" s="7" t="s">
        <v>67</v>
      </c>
      <c r="H34" s="2">
        <f>DATE(2014,1,1)</f>
        <v>41640</v>
      </c>
      <c r="I34">
        <v>5</v>
      </c>
      <c r="N34" s="5" t="s">
        <v>513</v>
      </c>
    </row>
    <row r="35" spans="1:14" ht="15" customHeight="1" x14ac:dyDescent="0.35">
      <c r="A35" t="s">
        <v>16</v>
      </c>
      <c r="B35" t="s">
        <v>17</v>
      </c>
      <c r="D35" t="s">
        <v>18</v>
      </c>
      <c r="E35" s="14" t="s">
        <v>68</v>
      </c>
      <c r="F35" s="7"/>
      <c r="G35" s="7"/>
      <c r="H35" s="2">
        <f>DATE(2014,1,1)</f>
        <v>41640</v>
      </c>
      <c r="N35" s="5" t="s">
        <v>513</v>
      </c>
    </row>
    <row r="36" spans="1:14" ht="15" customHeight="1" x14ac:dyDescent="0.35">
      <c r="A36" t="s">
        <v>16</v>
      </c>
      <c r="B36" t="s">
        <v>69</v>
      </c>
      <c r="D36" t="s">
        <v>18</v>
      </c>
      <c r="E36" s="12" t="s">
        <v>70</v>
      </c>
      <c r="F36" s="10" t="s">
        <v>71</v>
      </c>
      <c r="G36" s="8" t="s">
        <v>72</v>
      </c>
      <c r="H36" s="2">
        <f>DATE(2012,11,1)</f>
        <v>41214</v>
      </c>
      <c r="I36">
        <v>2</v>
      </c>
      <c r="N36" s="5" t="s">
        <v>513</v>
      </c>
    </row>
    <row r="37" spans="1:14" ht="15" customHeight="1" x14ac:dyDescent="0.35">
      <c r="A37" t="s">
        <v>16</v>
      </c>
      <c r="B37" t="s">
        <v>73</v>
      </c>
      <c r="D37" t="s">
        <v>18</v>
      </c>
      <c r="E37" s="14" t="s">
        <v>74</v>
      </c>
      <c r="F37" s="7"/>
      <c r="G37" s="7"/>
      <c r="H37" s="2">
        <f>DATE(2008,1,1)</f>
        <v>39448</v>
      </c>
      <c r="N37" s="5" t="s">
        <v>513</v>
      </c>
    </row>
    <row r="38" spans="1:14" ht="15" customHeight="1" x14ac:dyDescent="0.35">
      <c r="A38" t="s">
        <v>16</v>
      </c>
      <c r="B38" t="s">
        <v>17</v>
      </c>
      <c r="D38" t="s">
        <v>18</v>
      </c>
      <c r="E38" s="14" t="s">
        <v>75</v>
      </c>
      <c r="F38" s="7"/>
      <c r="G38" s="7"/>
      <c r="H38" s="2">
        <f>DATE(2006,10,1)</f>
        <v>38991</v>
      </c>
      <c r="N38" s="5" t="s">
        <v>513</v>
      </c>
    </row>
    <row r="39" spans="1:14" ht="15" customHeight="1" x14ac:dyDescent="0.35">
      <c r="A39" t="s">
        <v>16</v>
      </c>
      <c r="B39" t="s">
        <v>17</v>
      </c>
      <c r="D39" t="s">
        <v>18</v>
      </c>
      <c r="E39" s="14" t="s">
        <v>76</v>
      </c>
      <c r="F39" s="7"/>
      <c r="G39" s="7"/>
      <c r="H39" s="2">
        <f>DATE(2004,11,1)</f>
        <v>38292</v>
      </c>
      <c r="N39" s="5" t="s">
        <v>513</v>
      </c>
    </row>
    <row r="40" spans="1:14" ht="15" customHeight="1" x14ac:dyDescent="0.35">
      <c r="A40" t="s">
        <v>16</v>
      </c>
      <c r="B40" t="s">
        <v>17</v>
      </c>
      <c r="D40" t="s">
        <v>18</v>
      </c>
      <c r="E40" s="14" t="s">
        <v>77</v>
      </c>
      <c r="F40" s="7"/>
      <c r="G40" s="7"/>
      <c r="H40" s="2">
        <f>DATE(2004,2,1)</f>
        <v>38018</v>
      </c>
      <c r="N40" s="5" t="s">
        <v>513</v>
      </c>
    </row>
    <row r="41" spans="1:14" ht="15" customHeight="1" x14ac:dyDescent="0.35">
      <c r="A41" t="s">
        <v>16</v>
      </c>
      <c r="B41" t="s">
        <v>78</v>
      </c>
      <c r="D41" t="s">
        <v>18</v>
      </c>
      <c r="E41" s="12"/>
      <c r="F41" s="9" t="s">
        <v>42</v>
      </c>
      <c r="G41" s="7" t="s">
        <v>43</v>
      </c>
      <c r="H41" s="2">
        <f>DATE(2004,2,1)</f>
        <v>38018</v>
      </c>
      <c r="I41">
        <v>5</v>
      </c>
      <c r="N41" s="5" t="s">
        <v>513</v>
      </c>
    </row>
    <row r="42" spans="1:14" ht="15" customHeight="1" x14ac:dyDescent="0.35">
      <c r="A42" t="s">
        <v>16</v>
      </c>
      <c r="B42" t="s">
        <v>17</v>
      </c>
      <c r="D42" t="s">
        <v>18</v>
      </c>
      <c r="E42" s="14" t="s">
        <v>79</v>
      </c>
      <c r="F42" s="7"/>
      <c r="G42" s="7"/>
      <c r="H42" s="2">
        <f>DATE(2003,3,1)</f>
        <v>37681</v>
      </c>
      <c r="N42" s="5" t="s">
        <v>513</v>
      </c>
    </row>
    <row r="43" spans="1:14" ht="15" customHeight="1" x14ac:dyDescent="0.35">
      <c r="A43" t="s">
        <v>16</v>
      </c>
      <c r="B43" t="s">
        <v>80</v>
      </c>
      <c r="D43" t="s">
        <v>18</v>
      </c>
      <c r="E43" s="12"/>
      <c r="F43" s="9" t="s">
        <v>32</v>
      </c>
      <c r="G43" s="7" t="s">
        <v>33</v>
      </c>
      <c r="H43" s="2">
        <f>DATE(2003,3,1)</f>
        <v>37681</v>
      </c>
      <c r="I43">
        <v>5</v>
      </c>
      <c r="N43" s="5" t="s">
        <v>513</v>
      </c>
    </row>
    <row r="44" spans="1:14" ht="15" customHeight="1" x14ac:dyDescent="0.35">
      <c r="A44" t="s">
        <v>16</v>
      </c>
      <c r="B44" t="s">
        <v>81</v>
      </c>
      <c r="D44" t="s">
        <v>18</v>
      </c>
      <c r="E44" s="12"/>
      <c r="F44" s="9" t="s">
        <v>49</v>
      </c>
      <c r="G44" s="7" t="s">
        <v>50</v>
      </c>
      <c r="H44" s="2">
        <f>DATE(2003,3,1)</f>
        <v>37681</v>
      </c>
      <c r="I44">
        <v>5</v>
      </c>
      <c r="N44" s="5" t="s">
        <v>513</v>
      </c>
    </row>
    <row r="45" spans="1:14" ht="15" customHeight="1" x14ac:dyDescent="0.35">
      <c r="A45" t="s">
        <v>16</v>
      </c>
      <c r="B45" t="s">
        <v>82</v>
      </c>
      <c r="D45" t="s">
        <v>18</v>
      </c>
      <c r="E45" s="12" t="s">
        <v>83</v>
      </c>
      <c r="F45" s="8"/>
      <c r="G45" s="8"/>
      <c r="H45" s="2">
        <f>DATE(2002,1,1)</f>
        <v>37257</v>
      </c>
      <c r="I45">
        <v>2</v>
      </c>
      <c r="N45" s="5" t="s">
        <v>513</v>
      </c>
    </row>
    <row r="46" spans="1:14" ht="15" customHeight="1" x14ac:dyDescent="0.35">
      <c r="A46" t="s">
        <v>16</v>
      </c>
      <c r="B46" t="s">
        <v>84</v>
      </c>
      <c r="D46" t="s">
        <v>18</v>
      </c>
      <c r="E46" s="14" t="s">
        <v>85</v>
      </c>
      <c r="F46" s="9" t="s">
        <v>86</v>
      </c>
      <c r="G46" s="7" t="s">
        <v>87</v>
      </c>
      <c r="H46" s="2">
        <f>DATE(1977,1,1)</f>
        <v>28126</v>
      </c>
      <c r="I46">
        <v>1</v>
      </c>
      <c r="N46" s="5"/>
    </row>
    <row r="47" spans="1:14" x14ac:dyDescent="0.35">
      <c r="E47" s="14"/>
      <c r="N47" s="5"/>
    </row>
    <row r="48" spans="1:14" x14ac:dyDescent="0.35">
      <c r="E48" s="14"/>
      <c r="N48" s="5"/>
    </row>
    <row r="49" spans="5:14" x14ac:dyDescent="0.35">
      <c r="E49" s="14"/>
      <c r="N49" s="5"/>
    </row>
    <row r="50" spans="5:14" x14ac:dyDescent="0.35">
      <c r="E50" s="14"/>
      <c r="N50" s="5"/>
    </row>
    <row r="51" spans="5:14" x14ac:dyDescent="0.35">
      <c r="E51" s="14"/>
      <c r="N51" s="5"/>
    </row>
    <row r="52" spans="5:14" x14ac:dyDescent="0.35">
      <c r="E52" s="14"/>
      <c r="N52" s="5"/>
    </row>
    <row r="53" spans="5:14" x14ac:dyDescent="0.35">
      <c r="E53" s="14"/>
      <c r="N53" s="5"/>
    </row>
    <row r="54" spans="5:14" x14ac:dyDescent="0.35">
      <c r="E54" s="14"/>
      <c r="N54" s="5"/>
    </row>
    <row r="55" spans="5:14" x14ac:dyDescent="0.35">
      <c r="E55" s="14"/>
      <c r="N55" s="5"/>
    </row>
    <row r="56" spans="5:14" x14ac:dyDescent="0.35">
      <c r="E56" s="14"/>
      <c r="N56" s="5"/>
    </row>
    <row r="57" spans="5:14" x14ac:dyDescent="0.35">
      <c r="E57" s="14"/>
      <c r="N57" s="5"/>
    </row>
    <row r="58" spans="5:14" x14ac:dyDescent="0.35">
      <c r="E58" s="14"/>
      <c r="N58" s="5"/>
    </row>
    <row r="59" spans="5:14" x14ac:dyDescent="0.35">
      <c r="E59" s="14"/>
      <c r="N59" s="5"/>
    </row>
    <row r="60" spans="5:14" x14ac:dyDescent="0.35">
      <c r="E60" s="14"/>
      <c r="N60" s="5"/>
    </row>
    <row r="61" spans="5:14" x14ac:dyDescent="0.35">
      <c r="E61" s="14"/>
      <c r="N61" s="5"/>
    </row>
    <row r="62" spans="5:14" x14ac:dyDescent="0.35">
      <c r="E62" s="14"/>
      <c r="N62" s="5"/>
    </row>
    <row r="63" spans="5:14" x14ac:dyDescent="0.35">
      <c r="E63" s="14"/>
      <c r="N63" s="5"/>
    </row>
    <row r="64" spans="5:14" x14ac:dyDescent="0.35">
      <c r="E64" s="14"/>
      <c r="N64" s="5"/>
    </row>
    <row r="65" spans="5:14" x14ac:dyDescent="0.35">
      <c r="E65" s="14"/>
      <c r="N65" s="5"/>
    </row>
    <row r="66" spans="5:14" x14ac:dyDescent="0.35">
      <c r="E66" s="14"/>
      <c r="N66" s="5"/>
    </row>
    <row r="67" spans="5:14" x14ac:dyDescent="0.35">
      <c r="E67" s="14"/>
      <c r="N67" s="5"/>
    </row>
    <row r="68" spans="5:14" x14ac:dyDescent="0.35">
      <c r="E68" s="14"/>
      <c r="N68" s="5"/>
    </row>
    <row r="69" spans="5:14" x14ac:dyDescent="0.35">
      <c r="E69" s="14"/>
      <c r="N69" s="5"/>
    </row>
    <row r="70" spans="5:14" x14ac:dyDescent="0.35">
      <c r="E70" s="14"/>
      <c r="N70" s="5"/>
    </row>
    <row r="71" spans="5:14" x14ac:dyDescent="0.35">
      <c r="E71" s="14"/>
      <c r="N71" s="5"/>
    </row>
    <row r="72" spans="5:14" x14ac:dyDescent="0.35">
      <c r="E72" s="14"/>
      <c r="N72" s="5"/>
    </row>
    <row r="73" spans="5:14" x14ac:dyDescent="0.35">
      <c r="E73" s="14"/>
      <c r="N73" s="5"/>
    </row>
    <row r="74" spans="5:14" x14ac:dyDescent="0.35">
      <c r="E74" s="14"/>
    </row>
    <row r="75" spans="5:14" x14ac:dyDescent="0.35">
      <c r="E75" s="14"/>
    </row>
    <row r="76" spans="5:14" x14ac:dyDescent="0.35">
      <c r="E76" s="14"/>
    </row>
    <row r="77" spans="5:14" x14ac:dyDescent="0.35">
      <c r="E77" s="14"/>
    </row>
    <row r="78" spans="5:14" x14ac:dyDescent="0.35">
      <c r="E78" s="14"/>
    </row>
    <row r="79" spans="5:14" x14ac:dyDescent="0.35">
      <c r="E79" s="14"/>
    </row>
    <row r="80" spans="5:14" x14ac:dyDescent="0.35">
      <c r="E80" s="14"/>
    </row>
    <row r="81" spans="5:5" x14ac:dyDescent="0.35">
      <c r="E81" s="14"/>
    </row>
    <row r="82" spans="5:5" x14ac:dyDescent="0.35">
      <c r="E82" s="14"/>
    </row>
    <row r="83" spans="5:5" x14ac:dyDescent="0.35">
      <c r="E83" s="14"/>
    </row>
    <row r="84" spans="5:5" x14ac:dyDescent="0.35">
      <c r="E84" s="14"/>
    </row>
    <row r="85" spans="5:5" x14ac:dyDescent="0.35">
      <c r="E85" s="14"/>
    </row>
    <row r="86" spans="5:5" x14ac:dyDescent="0.35">
      <c r="E86" s="14"/>
    </row>
    <row r="87" spans="5:5" x14ac:dyDescent="0.35">
      <c r="E87" s="14"/>
    </row>
    <row r="88" spans="5:5" x14ac:dyDescent="0.35">
      <c r="E88" s="14"/>
    </row>
    <row r="89" spans="5:5" x14ac:dyDescent="0.35">
      <c r="E89" s="14"/>
    </row>
    <row r="90" spans="5:5" x14ac:dyDescent="0.35">
      <c r="E90" s="14"/>
    </row>
    <row r="91" spans="5:5" x14ac:dyDescent="0.35">
      <c r="E91" s="14"/>
    </row>
    <row r="92" spans="5:5" x14ac:dyDescent="0.35">
      <c r="E92" s="14"/>
    </row>
    <row r="93" spans="5:5" x14ac:dyDescent="0.35">
      <c r="E93" s="14"/>
    </row>
    <row r="94" spans="5:5" x14ac:dyDescent="0.35">
      <c r="E94" s="14"/>
    </row>
    <row r="95" spans="5:5" x14ac:dyDescent="0.35">
      <c r="E95" s="14"/>
    </row>
    <row r="96" spans="5:5" x14ac:dyDescent="0.35">
      <c r="E96" s="14"/>
    </row>
    <row r="97" spans="5:5" x14ac:dyDescent="0.35">
      <c r="E97" s="14"/>
    </row>
    <row r="98" spans="5:5" x14ac:dyDescent="0.35">
      <c r="E98" s="14"/>
    </row>
    <row r="99" spans="5:5" x14ac:dyDescent="0.35">
      <c r="E99" s="14"/>
    </row>
    <row r="100" spans="5:5" x14ac:dyDescent="0.35">
      <c r="E100" s="14"/>
    </row>
    <row r="101" spans="5:5" x14ac:dyDescent="0.35">
      <c r="E101" s="14"/>
    </row>
    <row r="102" spans="5:5" x14ac:dyDescent="0.35">
      <c r="E102" s="14"/>
    </row>
    <row r="103" spans="5:5" x14ac:dyDescent="0.35">
      <c r="E103" s="14"/>
    </row>
    <row r="104" spans="5:5" x14ac:dyDescent="0.35">
      <c r="E104" s="14"/>
    </row>
    <row r="105" spans="5:5" x14ac:dyDescent="0.35">
      <c r="E105" s="14"/>
    </row>
    <row r="106" spans="5:5" x14ac:dyDescent="0.35">
      <c r="E106" s="14"/>
    </row>
    <row r="107" spans="5:5" x14ac:dyDescent="0.35">
      <c r="E107" s="14"/>
    </row>
    <row r="108" spans="5:5" x14ac:dyDescent="0.35">
      <c r="E108" s="14"/>
    </row>
    <row r="109" spans="5:5" x14ac:dyDescent="0.35">
      <c r="E109" s="14"/>
    </row>
    <row r="110" spans="5:5" x14ac:dyDescent="0.35">
      <c r="E110" s="14"/>
    </row>
    <row r="111" spans="5:5" x14ac:dyDescent="0.35">
      <c r="E111" s="14"/>
    </row>
    <row r="112" spans="5:5" x14ac:dyDescent="0.35">
      <c r="E112" s="14"/>
    </row>
    <row r="113" spans="5:5" x14ac:dyDescent="0.35">
      <c r="E113" s="14"/>
    </row>
    <row r="114" spans="5:5" x14ac:dyDescent="0.35">
      <c r="E114" s="14"/>
    </row>
    <row r="115" spans="5:5" x14ac:dyDescent="0.35">
      <c r="E115" s="14"/>
    </row>
    <row r="116" spans="5:5" x14ac:dyDescent="0.35">
      <c r="E116" s="14"/>
    </row>
    <row r="117" spans="5:5" x14ac:dyDescent="0.35">
      <c r="E117" s="14"/>
    </row>
    <row r="118" spans="5:5" x14ac:dyDescent="0.35">
      <c r="E118" s="14"/>
    </row>
    <row r="119" spans="5:5" x14ac:dyDescent="0.35">
      <c r="E119" s="14"/>
    </row>
    <row r="120" spans="5:5" x14ac:dyDescent="0.35">
      <c r="E120" s="14"/>
    </row>
    <row r="121" spans="5:5" x14ac:dyDescent="0.35">
      <c r="E121" s="14"/>
    </row>
    <row r="122" spans="5:5" x14ac:dyDescent="0.35">
      <c r="E122" s="14"/>
    </row>
    <row r="123" spans="5:5" x14ac:dyDescent="0.35">
      <c r="E123" s="14"/>
    </row>
    <row r="124" spans="5:5" x14ac:dyDescent="0.35">
      <c r="E124" s="14"/>
    </row>
    <row r="125" spans="5:5" x14ac:dyDescent="0.35">
      <c r="E125" s="14"/>
    </row>
    <row r="126" spans="5:5" x14ac:dyDescent="0.35">
      <c r="E126" s="14"/>
    </row>
    <row r="127" spans="5:5" x14ac:dyDescent="0.35">
      <c r="E127" s="14"/>
    </row>
    <row r="128" spans="5:5" x14ac:dyDescent="0.35">
      <c r="E128" s="14"/>
    </row>
    <row r="129" spans="5:5" x14ac:dyDescent="0.35">
      <c r="E129" s="14"/>
    </row>
    <row r="130" spans="5:5" x14ac:dyDescent="0.35">
      <c r="E130" s="14"/>
    </row>
    <row r="131" spans="5:5" x14ac:dyDescent="0.35">
      <c r="E131" s="14"/>
    </row>
    <row r="132" spans="5:5" x14ac:dyDescent="0.35">
      <c r="E132" s="14"/>
    </row>
    <row r="133" spans="5:5" x14ac:dyDescent="0.35">
      <c r="E133" s="14"/>
    </row>
    <row r="134" spans="5:5" x14ac:dyDescent="0.35">
      <c r="E134" s="14"/>
    </row>
    <row r="135" spans="5:5" x14ac:dyDescent="0.35">
      <c r="E135" s="14"/>
    </row>
    <row r="136" spans="5:5" x14ac:dyDescent="0.35">
      <c r="E136" s="14"/>
    </row>
    <row r="137" spans="5:5" x14ac:dyDescent="0.35">
      <c r="E137" s="14"/>
    </row>
    <row r="138" spans="5:5" x14ac:dyDescent="0.35">
      <c r="E138" s="14"/>
    </row>
    <row r="139" spans="5:5" x14ac:dyDescent="0.35">
      <c r="E139" s="14"/>
    </row>
    <row r="140" spans="5:5" x14ac:dyDescent="0.35">
      <c r="E140" s="14"/>
    </row>
    <row r="141" spans="5:5" x14ac:dyDescent="0.35">
      <c r="E141" s="14"/>
    </row>
    <row r="142" spans="5:5" x14ac:dyDescent="0.35">
      <c r="E142" s="14"/>
    </row>
    <row r="143" spans="5:5" x14ac:dyDescent="0.35">
      <c r="E143" s="14"/>
    </row>
    <row r="144" spans="5:5" x14ac:dyDescent="0.35">
      <c r="E144" s="14"/>
    </row>
    <row r="145" spans="5:5" x14ac:dyDescent="0.35">
      <c r="E145" s="14"/>
    </row>
    <row r="146" spans="5:5" x14ac:dyDescent="0.35">
      <c r="E146" s="14"/>
    </row>
    <row r="147" spans="5:5" x14ac:dyDescent="0.35">
      <c r="E147" s="14"/>
    </row>
    <row r="148" spans="5:5" x14ac:dyDescent="0.35">
      <c r="E148" s="14"/>
    </row>
    <row r="149" spans="5:5" x14ac:dyDescent="0.35">
      <c r="E149" s="14"/>
    </row>
    <row r="150" spans="5:5" x14ac:dyDescent="0.35">
      <c r="E150" s="14"/>
    </row>
    <row r="151" spans="5:5" x14ac:dyDescent="0.35">
      <c r="E151" s="14"/>
    </row>
    <row r="152" spans="5:5" x14ac:dyDescent="0.35">
      <c r="E152" s="14"/>
    </row>
    <row r="153" spans="5:5" x14ac:dyDescent="0.35">
      <c r="E153" s="14"/>
    </row>
    <row r="154" spans="5:5" x14ac:dyDescent="0.35">
      <c r="E154" s="14"/>
    </row>
    <row r="155" spans="5:5" x14ac:dyDescent="0.35">
      <c r="E155" s="14"/>
    </row>
    <row r="156" spans="5:5" x14ac:dyDescent="0.35">
      <c r="E156" s="14"/>
    </row>
    <row r="157" spans="5:5" x14ac:dyDescent="0.35">
      <c r="E157" s="14"/>
    </row>
    <row r="158" spans="5:5" x14ac:dyDescent="0.35">
      <c r="E158" s="14"/>
    </row>
    <row r="159" spans="5:5" x14ac:dyDescent="0.35">
      <c r="E159" s="14"/>
    </row>
    <row r="160" spans="5:5" x14ac:dyDescent="0.35">
      <c r="E160" s="14"/>
    </row>
    <row r="161" spans="5:5" x14ac:dyDescent="0.35">
      <c r="E161" s="14"/>
    </row>
    <row r="162" spans="5:5" x14ac:dyDescent="0.35">
      <c r="E162" s="14"/>
    </row>
    <row r="163" spans="5:5" x14ac:dyDescent="0.35">
      <c r="E163" s="14"/>
    </row>
    <row r="164" spans="5:5" x14ac:dyDescent="0.35">
      <c r="E164" s="14"/>
    </row>
    <row r="165" spans="5:5" x14ac:dyDescent="0.35">
      <c r="E165" s="14"/>
    </row>
    <row r="166" spans="5:5" x14ac:dyDescent="0.35">
      <c r="E166" s="14"/>
    </row>
    <row r="167" spans="5:5" x14ac:dyDescent="0.35">
      <c r="E167" s="14"/>
    </row>
    <row r="168" spans="5:5" x14ac:dyDescent="0.35">
      <c r="E168" s="14"/>
    </row>
    <row r="169" spans="5:5" x14ac:dyDescent="0.35">
      <c r="E169" s="14"/>
    </row>
    <row r="170" spans="5:5" x14ac:dyDescent="0.35">
      <c r="E170" s="14"/>
    </row>
    <row r="171" spans="5:5" x14ac:dyDescent="0.35">
      <c r="E171" s="14"/>
    </row>
    <row r="172" spans="5:5" x14ac:dyDescent="0.35">
      <c r="E172" s="14"/>
    </row>
    <row r="173" spans="5:5" x14ac:dyDescent="0.35">
      <c r="E173" s="14"/>
    </row>
    <row r="174" spans="5:5" x14ac:dyDescent="0.35">
      <c r="E174" s="14"/>
    </row>
    <row r="175" spans="5:5" x14ac:dyDescent="0.35">
      <c r="E175" s="14"/>
    </row>
    <row r="176" spans="5:5" x14ac:dyDescent="0.35">
      <c r="E176" s="14"/>
    </row>
    <row r="177" spans="5:5" x14ac:dyDescent="0.35">
      <c r="E177" s="14"/>
    </row>
    <row r="178" spans="5:5" x14ac:dyDescent="0.35">
      <c r="E178" s="14"/>
    </row>
    <row r="179" spans="5:5" x14ac:dyDescent="0.35">
      <c r="E179" s="14"/>
    </row>
    <row r="180" spans="5:5" x14ac:dyDescent="0.35">
      <c r="E180" s="14"/>
    </row>
    <row r="181" spans="5:5" x14ac:dyDescent="0.35">
      <c r="E181" s="14"/>
    </row>
    <row r="182" spans="5:5" x14ac:dyDescent="0.35">
      <c r="E182" s="14"/>
    </row>
    <row r="183" spans="5:5" x14ac:dyDescent="0.35">
      <c r="E183" s="14"/>
    </row>
    <row r="184" spans="5:5" x14ac:dyDescent="0.35">
      <c r="E184" s="14"/>
    </row>
    <row r="185" spans="5:5" x14ac:dyDescent="0.35">
      <c r="E185" s="14"/>
    </row>
    <row r="186" spans="5:5" x14ac:dyDescent="0.35">
      <c r="E186" s="14"/>
    </row>
    <row r="187" spans="5:5" x14ac:dyDescent="0.35">
      <c r="E187" s="14"/>
    </row>
    <row r="188" spans="5:5" x14ac:dyDescent="0.35">
      <c r="E188" s="14"/>
    </row>
    <row r="189" spans="5:5" x14ac:dyDescent="0.35">
      <c r="E189" s="14"/>
    </row>
    <row r="190" spans="5:5" x14ac:dyDescent="0.35">
      <c r="E190" s="14"/>
    </row>
    <row r="191" spans="5:5" x14ac:dyDescent="0.35">
      <c r="E191" s="14"/>
    </row>
    <row r="192" spans="5:5" x14ac:dyDescent="0.35">
      <c r="E192" s="14"/>
    </row>
    <row r="193" spans="5:5" x14ac:dyDescent="0.35">
      <c r="E193" s="14"/>
    </row>
    <row r="194" spans="5:5" x14ac:dyDescent="0.35">
      <c r="E194" s="14"/>
    </row>
    <row r="195" spans="5:5" x14ac:dyDescent="0.35">
      <c r="E195" s="14"/>
    </row>
    <row r="196" spans="5:5" x14ac:dyDescent="0.35">
      <c r="E196" s="14"/>
    </row>
    <row r="197" spans="5:5" x14ac:dyDescent="0.35">
      <c r="E197" s="14"/>
    </row>
    <row r="198" spans="5:5" x14ac:dyDescent="0.35">
      <c r="E198" s="14"/>
    </row>
    <row r="199" spans="5:5" x14ac:dyDescent="0.35">
      <c r="E199" s="14"/>
    </row>
    <row r="200" spans="5:5" x14ac:dyDescent="0.35">
      <c r="E200" s="14"/>
    </row>
    <row r="201" spans="5:5" x14ac:dyDescent="0.35">
      <c r="E201" s="14"/>
    </row>
    <row r="202" spans="5:5" x14ac:dyDescent="0.35">
      <c r="E202" s="14"/>
    </row>
    <row r="203" spans="5:5" x14ac:dyDescent="0.35">
      <c r="E203" s="14"/>
    </row>
    <row r="204" spans="5:5" x14ac:dyDescent="0.35">
      <c r="E204" s="14"/>
    </row>
    <row r="205" spans="5:5" x14ac:dyDescent="0.35">
      <c r="E205" s="14"/>
    </row>
    <row r="206" spans="5:5" x14ac:dyDescent="0.35">
      <c r="E206" s="14"/>
    </row>
    <row r="207" spans="5:5" x14ac:dyDescent="0.35">
      <c r="E207" s="14"/>
    </row>
    <row r="208" spans="5:5" x14ac:dyDescent="0.35">
      <c r="E208" s="14"/>
    </row>
    <row r="209" spans="5:5" x14ac:dyDescent="0.35">
      <c r="E209" s="14"/>
    </row>
    <row r="210" spans="5:5" x14ac:dyDescent="0.35">
      <c r="E210" s="14"/>
    </row>
    <row r="211" spans="5:5" x14ac:dyDescent="0.35">
      <c r="E211" s="14"/>
    </row>
    <row r="212" spans="5:5" x14ac:dyDescent="0.35">
      <c r="E212" s="14"/>
    </row>
    <row r="213" spans="5:5" x14ac:dyDescent="0.35">
      <c r="E213" s="14"/>
    </row>
    <row r="214" spans="5:5" x14ac:dyDescent="0.35">
      <c r="E214" s="14"/>
    </row>
    <row r="215" spans="5:5" x14ac:dyDescent="0.35">
      <c r="E215" s="14"/>
    </row>
    <row r="216" spans="5:5" x14ac:dyDescent="0.35">
      <c r="E216" s="14"/>
    </row>
    <row r="217" spans="5:5" x14ac:dyDescent="0.35">
      <c r="E217" s="14"/>
    </row>
    <row r="218" spans="5:5" x14ac:dyDescent="0.35">
      <c r="E218" s="14"/>
    </row>
    <row r="219" spans="5:5" x14ac:dyDescent="0.35">
      <c r="E219" s="14"/>
    </row>
    <row r="220" spans="5:5" x14ac:dyDescent="0.35">
      <c r="E220" s="14"/>
    </row>
    <row r="221" spans="5:5" x14ac:dyDescent="0.35">
      <c r="E221" s="14"/>
    </row>
    <row r="222" spans="5:5" x14ac:dyDescent="0.35">
      <c r="E222" s="14"/>
    </row>
    <row r="223" spans="5:5" x14ac:dyDescent="0.35">
      <c r="E223" s="14"/>
    </row>
    <row r="224" spans="5:5" x14ac:dyDescent="0.35">
      <c r="E224" s="14"/>
    </row>
    <row r="225" spans="5:5" x14ac:dyDescent="0.35">
      <c r="E225" s="14"/>
    </row>
    <row r="226" spans="5:5" x14ac:dyDescent="0.35">
      <c r="E226" s="14"/>
    </row>
    <row r="227" spans="5:5" x14ac:dyDescent="0.35">
      <c r="E227" s="14"/>
    </row>
    <row r="228" spans="5:5" x14ac:dyDescent="0.35">
      <c r="E228" s="14"/>
    </row>
    <row r="229" spans="5:5" x14ac:dyDescent="0.35">
      <c r="E229" s="14"/>
    </row>
    <row r="230" spans="5:5" x14ac:dyDescent="0.35">
      <c r="E230" s="14"/>
    </row>
    <row r="231" spans="5:5" x14ac:dyDescent="0.35">
      <c r="E231" s="14"/>
    </row>
    <row r="232" spans="5:5" x14ac:dyDescent="0.35">
      <c r="E232" s="14"/>
    </row>
    <row r="233" spans="5:5" x14ac:dyDescent="0.35">
      <c r="E233" s="14"/>
    </row>
    <row r="234" spans="5:5" x14ac:dyDescent="0.35">
      <c r="E234" s="14"/>
    </row>
    <row r="235" spans="5:5" x14ac:dyDescent="0.35">
      <c r="E235" s="14"/>
    </row>
    <row r="236" spans="5:5" x14ac:dyDescent="0.35">
      <c r="E236" s="14"/>
    </row>
    <row r="237" spans="5:5" x14ac:dyDescent="0.35">
      <c r="E237" s="14"/>
    </row>
    <row r="238" spans="5:5" x14ac:dyDescent="0.35">
      <c r="E238" s="14"/>
    </row>
    <row r="239" spans="5:5" x14ac:dyDescent="0.35">
      <c r="E239" s="14"/>
    </row>
    <row r="240" spans="5:5" x14ac:dyDescent="0.35">
      <c r="E240" s="14"/>
    </row>
    <row r="241" spans="5:5" x14ac:dyDescent="0.35">
      <c r="E241" s="14"/>
    </row>
    <row r="242" spans="5:5" x14ac:dyDescent="0.35">
      <c r="E242" s="14"/>
    </row>
    <row r="243" spans="5:5" x14ac:dyDescent="0.35">
      <c r="E243" s="14"/>
    </row>
    <row r="244" spans="5:5" x14ac:dyDescent="0.35">
      <c r="E244" s="14"/>
    </row>
    <row r="245" spans="5:5" x14ac:dyDescent="0.35">
      <c r="E245" s="14"/>
    </row>
    <row r="246" spans="5:5" x14ac:dyDescent="0.35">
      <c r="E246" s="14"/>
    </row>
    <row r="247" spans="5:5" x14ac:dyDescent="0.35">
      <c r="E247" s="14"/>
    </row>
    <row r="248" spans="5:5" x14ac:dyDescent="0.35">
      <c r="E248" s="14"/>
    </row>
    <row r="249" spans="5:5" x14ac:dyDescent="0.35">
      <c r="E249" s="14"/>
    </row>
    <row r="250" spans="5:5" x14ac:dyDescent="0.35">
      <c r="E250" s="14"/>
    </row>
    <row r="251" spans="5:5" x14ac:dyDescent="0.35">
      <c r="E251" s="14"/>
    </row>
    <row r="252" spans="5:5" x14ac:dyDescent="0.35">
      <c r="E252" s="14"/>
    </row>
    <row r="253" spans="5:5" x14ac:dyDescent="0.35">
      <c r="E253" s="14"/>
    </row>
    <row r="254" spans="5:5" x14ac:dyDescent="0.35">
      <c r="E254" s="14"/>
    </row>
    <row r="255" spans="5:5" x14ac:dyDescent="0.35">
      <c r="E255" s="14"/>
    </row>
    <row r="256" spans="5:5" x14ac:dyDescent="0.35">
      <c r="E256" s="14"/>
    </row>
    <row r="257" spans="5:5" x14ac:dyDescent="0.35">
      <c r="E257" s="14"/>
    </row>
    <row r="258" spans="5:5" x14ac:dyDescent="0.35">
      <c r="E258" s="14"/>
    </row>
    <row r="259" spans="5:5" x14ac:dyDescent="0.35">
      <c r="E259" s="14"/>
    </row>
    <row r="260" spans="5:5" x14ac:dyDescent="0.35">
      <c r="E260" s="14"/>
    </row>
    <row r="261" spans="5:5" x14ac:dyDescent="0.35">
      <c r="E261" s="14"/>
    </row>
    <row r="262" spans="5:5" x14ac:dyDescent="0.35">
      <c r="E262" s="14"/>
    </row>
    <row r="263" spans="5:5" x14ac:dyDescent="0.35">
      <c r="E263" s="14"/>
    </row>
    <row r="264" spans="5:5" x14ac:dyDescent="0.35">
      <c r="E264" s="14"/>
    </row>
    <row r="265" spans="5:5" x14ac:dyDescent="0.35">
      <c r="E265" s="14"/>
    </row>
    <row r="266" spans="5:5" x14ac:dyDescent="0.35">
      <c r="E266" s="14"/>
    </row>
    <row r="267" spans="5:5" x14ac:dyDescent="0.35">
      <c r="E267" s="14"/>
    </row>
    <row r="268" spans="5:5" x14ac:dyDescent="0.35">
      <c r="E268" s="14"/>
    </row>
    <row r="269" spans="5:5" x14ac:dyDescent="0.35">
      <c r="E269" s="14"/>
    </row>
    <row r="270" spans="5:5" x14ac:dyDescent="0.35">
      <c r="E270" s="14"/>
    </row>
    <row r="271" spans="5:5" x14ac:dyDescent="0.35">
      <c r="E271" s="14"/>
    </row>
    <row r="272" spans="5:5" x14ac:dyDescent="0.35">
      <c r="E272" s="14"/>
    </row>
    <row r="273" spans="5:5" x14ac:dyDescent="0.35">
      <c r="E273" s="14"/>
    </row>
    <row r="274" spans="5:5" x14ac:dyDescent="0.35">
      <c r="E274" s="14"/>
    </row>
    <row r="275" spans="5:5" x14ac:dyDescent="0.35">
      <c r="E275" s="14"/>
    </row>
    <row r="276" spans="5:5" x14ac:dyDescent="0.35">
      <c r="E276" s="14"/>
    </row>
    <row r="277" spans="5:5" x14ac:dyDescent="0.35">
      <c r="E277" s="14"/>
    </row>
    <row r="278" spans="5:5" x14ac:dyDescent="0.35">
      <c r="E278" s="14"/>
    </row>
    <row r="279" spans="5:5" x14ac:dyDescent="0.35">
      <c r="E279" s="14"/>
    </row>
    <row r="280" spans="5:5" x14ac:dyDescent="0.35">
      <c r="E280" s="14"/>
    </row>
    <row r="281" spans="5:5" x14ac:dyDescent="0.35">
      <c r="E281" s="14"/>
    </row>
    <row r="282" spans="5:5" x14ac:dyDescent="0.35">
      <c r="E282" s="14"/>
    </row>
    <row r="283" spans="5:5" x14ac:dyDescent="0.35">
      <c r="E283" s="14"/>
    </row>
    <row r="284" spans="5:5" x14ac:dyDescent="0.35">
      <c r="E284" s="14"/>
    </row>
    <row r="285" spans="5:5" x14ac:dyDescent="0.35">
      <c r="E285" s="14"/>
    </row>
    <row r="286" spans="5:5" x14ac:dyDescent="0.35">
      <c r="E286" s="14"/>
    </row>
    <row r="287" spans="5:5" x14ac:dyDescent="0.35">
      <c r="E287" s="14"/>
    </row>
    <row r="288" spans="5:5" x14ac:dyDescent="0.35">
      <c r="E288" s="14"/>
    </row>
    <row r="289" spans="5:5" x14ac:dyDescent="0.35">
      <c r="E289" s="14"/>
    </row>
    <row r="290" spans="5:5" x14ac:dyDescent="0.35">
      <c r="E290" s="14"/>
    </row>
    <row r="291" spans="5:5" x14ac:dyDescent="0.35">
      <c r="E291" s="14"/>
    </row>
    <row r="292" spans="5:5" x14ac:dyDescent="0.35">
      <c r="E292" s="14"/>
    </row>
    <row r="293" spans="5:5" x14ac:dyDescent="0.35">
      <c r="E293" s="14"/>
    </row>
    <row r="294" spans="5:5" x14ac:dyDescent="0.35">
      <c r="E294" s="14"/>
    </row>
    <row r="295" spans="5:5" x14ac:dyDescent="0.35">
      <c r="E295" s="14"/>
    </row>
    <row r="296" spans="5:5" x14ac:dyDescent="0.35">
      <c r="E296" s="14"/>
    </row>
    <row r="297" spans="5:5" x14ac:dyDescent="0.35">
      <c r="E297" s="14"/>
    </row>
    <row r="298" spans="5:5" x14ac:dyDescent="0.35">
      <c r="E298" s="14"/>
    </row>
    <row r="299" spans="5:5" x14ac:dyDescent="0.35">
      <c r="E299" s="14"/>
    </row>
    <row r="300" spans="5:5" x14ac:dyDescent="0.35">
      <c r="E300" s="14"/>
    </row>
    <row r="301" spans="5:5" x14ac:dyDescent="0.35">
      <c r="E301" s="14"/>
    </row>
    <row r="302" spans="5:5" x14ac:dyDescent="0.35">
      <c r="E302" s="14"/>
    </row>
    <row r="303" spans="5:5" x14ac:dyDescent="0.35">
      <c r="E303" s="14"/>
    </row>
    <row r="304" spans="5:5" x14ac:dyDescent="0.35">
      <c r="E304" s="14"/>
    </row>
    <row r="305" spans="5:5" x14ac:dyDescent="0.35">
      <c r="E305" s="14"/>
    </row>
    <row r="306" spans="5:5" x14ac:dyDescent="0.35">
      <c r="E306" s="14"/>
    </row>
    <row r="307" spans="5:5" x14ac:dyDescent="0.35">
      <c r="E307" s="14"/>
    </row>
    <row r="308" spans="5:5" x14ac:dyDescent="0.35">
      <c r="E308" s="14"/>
    </row>
    <row r="309" spans="5:5" x14ac:dyDescent="0.35">
      <c r="E309" s="14"/>
    </row>
    <row r="310" spans="5:5" x14ac:dyDescent="0.35">
      <c r="E310" s="14"/>
    </row>
    <row r="311" spans="5:5" x14ac:dyDescent="0.35">
      <c r="E311" s="14"/>
    </row>
    <row r="312" spans="5:5" x14ac:dyDescent="0.35">
      <c r="E312" s="14"/>
    </row>
    <row r="313" spans="5:5" x14ac:dyDescent="0.35">
      <c r="E313" s="14"/>
    </row>
    <row r="314" spans="5:5" x14ac:dyDescent="0.35">
      <c r="E314" s="14"/>
    </row>
    <row r="315" spans="5:5" x14ac:dyDescent="0.35">
      <c r="E315" s="14"/>
    </row>
    <row r="316" spans="5:5" x14ac:dyDescent="0.35">
      <c r="E316" s="14"/>
    </row>
    <row r="317" spans="5:5" x14ac:dyDescent="0.35">
      <c r="E317" s="14"/>
    </row>
    <row r="318" spans="5:5" x14ac:dyDescent="0.35">
      <c r="E318" s="14"/>
    </row>
    <row r="319" spans="5:5" x14ac:dyDescent="0.35">
      <c r="E319" s="14"/>
    </row>
    <row r="320" spans="5:5" x14ac:dyDescent="0.35">
      <c r="E320" s="14"/>
    </row>
    <row r="321" spans="5:5" x14ac:dyDescent="0.35">
      <c r="E321" s="14"/>
    </row>
    <row r="322" spans="5:5" x14ac:dyDescent="0.35">
      <c r="E322" s="14"/>
    </row>
    <row r="323" spans="5:5" x14ac:dyDescent="0.35">
      <c r="E323" s="14"/>
    </row>
    <row r="324" spans="5:5" x14ac:dyDescent="0.35">
      <c r="E324" s="14"/>
    </row>
    <row r="325" spans="5:5" x14ac:dyDescent="0.35">
      <c r="E325" s="14"/>
    </row>
    <row r="326" spans="5:5" x14ac:dyDescent="0.35">
      <c r="E326" s="14"/>
    </row>
    <row r="327" spans="5:5" x14ac:dyDescent="0.35">
      <c r="E327" s="14"/>
    </row>
    <row r="328" spans="5:5" x14ac:dyDescent="0.35">
      <c r="E328" s="14"/>
    </row>
    <row r="329" spans="5:5" x14ac:dyDescent="0.35">
      <c r="E329" s="14"/>
    </row>
    <row r="330" spans="5:5" x14ac:dyDescent="0.35">
      <c r="E330" s="14"/>
    </row>
    <row r="331" spans="5:5" x14ac:dyDescent="0.35">
      <c r="E331" s="14"/>
    </row>
    <row r="332" spans="5:5" x14ac:dyDescent="0.35">
      <c r="E332" s="14"/>
    </row>
    <row r="333" spans="5:5" x14ac:dyDescent="0.35">
      <c r="E333" s="14"/>
    </row>
    <row r="334" spans="5:5" x14ac:dyDescent="0.35">
      <c r="E334" s="14"/>
    </row>
    <row r="335" spans="5:5" x14ac:dyDescent="0.35">
      <c r="E335" s="14"/>
    </row>
    <row r="336" spans="5:5" x14ac:dyDescent="0.35">
      <c r="E336" s="14"/>
    </row>
    <row r="337" spans="5:5" x14ac:dyDescent="0.35">
      <c r="E337" s="14"/>
    </row>
    <row r="338" spans="5:5" x14ac:dyDescent="0.35">
      <c r="E338" s="14"/>
    </row>
    <row r="339" spans="5:5" x14ac:dyDescent="0.35">
      <c r="E339" s="14"/>
    </row>
    <row r="340" spans="5:5" x14ac:dyDescent="0.35">
      <c r="E340" s="14"/>
    </row>
    <row r="341" spans="5:5" x14ac:dyDescent="0.35">
      <c r="E341" s="14"/>
    </row>
    <row r="342" spans="5:5" x14ac:dyDescent="0.35">
      <c r="E342" s="14"/>
    </row>
    <row r="343" spans="5:5" x14ac:dyDescent="0.35">
      <c r="E343" s="14"/>
    </row>
    <row r="344" spans="5:5" x14ac:dyDescent="0.35">
      <c r="E344" s="14"/>
    </row>
    <row r="345" spans="5:5" x14ac:dyDescent="0.35">
      <c r="E345" s="14"/>
    </row>
    <row r="346" spans="5:5" x14ac:dyDescent="0.35">
      <c r="E346" s="14"/>
    </row>
    <row r="347" spans="5:5" x14ac:dyDescent="0.35">
      <c r="E347" s="14"/>
    </row>
    <row r="348" spans="5:5" x14ac:dyDescent="0.35">
      <c r="E348" s="14"/>
    </row>
    <row r="349" spans="5:5" x14ac:dyDescent="0.35">
      <c r="E349" s="14"/>
    </row>
    <row r="350" spans="5:5" x14ac:dyDescent="0.35">
      <c r="E350" s="14"/>
    </row>
    <row r="351" spans="5:5" x14ac:dyDescent="0.35">
      <c r="E351" s="14"/>
    </row>
    <row r="352" spans="5:5" x14ac:dyDescent="0.35">
      <c r="E352" s="14"/>
    </row>
    <row r="353" spans="5:5" x14ac:dyDescent="0.35">
      <c r="E353" s="14"/>
    </row>
    <row r="354" spans="5:5" x14ac:dyDescent="0.35">
      <c r="E354" s="14"/>
    </row>
    <row r="355" spans="5:5" x14ac:dyDescent="0.35">
      <c r="E355" s="14"/>
    </row>
    <row r="356" spans="5:5" x14ac:dyDescent="0.35">
      <c r="E356" s="14"/>
    </row>
    <row r="357" spans="5:5" x14ac:dyDescent="0.35">
      <c r="E357" s="14"/>
    </row>
    <row r="358" spans="5:5" x14ac:dyDescent="0.35">
      <c r="E358" s="14"/>
    </row>
    <row r="359" spans="5:5" x14ac:dyDescent="0.35">
      <c r="E359" s="14"/>
    </row>
    <row r="360" spans="5:5" x14ac:dyDescent="0.35">
      <c r="E360" s="14"/>
    </row>
    <row r="361" spans="5:5" x14ac:dyDescent="0.35">
      <c r="E361" s="14"/>
    </row>
    <row r="362" spans="5:5" x14ac:dyDescent="0.35">
      <c r="E362" s="14"/>
    </row>
    <row r="363" spans="5:5" x14ac:dyDescent="0.35">
      <c r="E363" s="14"/>
    </row>
    <row r="364" spans="5:5" x14ac:dyDescent="0.35">
      <c r="E364" s="14"/>
    </row>
    <row r="365" spans="5:5" x14ac:dyDescent="0.35">
      <c r="E365" s="14"/>
    </row>
    <row r="366" spans="5:5" x14ac:dyDescent="0.35">
      <c r="E366" s="14"/>
    </row>
    <row r="367" spans="5:5" x14ac:dyDescent="0.35">
      <c r="E367" s="14"/>
    </row>
    <row r="368" spans="5:5" x14ac:dyDescent="0.35">
      <c r="E368" s="14"/>
    </row>
    <row r="369" spans="5:5" x14ac:dyDescent="0.35">
      <c r="E369" s="14"/>
    </row>
    <row r="370" spans="5:5" x14ac:dyDescent="0.35">
      <c r="E370" s="14"/>
    </row>
    <row r="371" spans="5:5" x14ac:dyDescent="0.35">
      <c r="E371" s="14"/>
    </row>
    <row r="372" spans="5:5" x14ac:dyDescent="0.35">
      <c r="E372" s="14"/>
    </row>
    <row r="373" spans="5:5" x14ac:dyDescent="0.35">
      <c r="E373" s="14"/>
    </row>
    <row r="374" spans="5:5" x14ac:dyDescent="0.35">
      <c r="E374" s="14"/>
    </row>
    <row r="375" spans="5:5" x14ac:dyDescent="0.35">
      <c r="E375" s="14"/>
    </row>
    <row r="376" spans="5:5" x14ac:dyDescent="0.35">
      <c r="E376" s="14"/>
    </row>
    <row r="377" spans="5:5" x14ac:dyDescent="0.35">
      <c r="E377" s="14"/>
    </row>
    <row r="378" spans="5:5" x14ac:dyDescent="0.35">
      <c r="E378" s="14"/>
    </row>
    <row r="379" spans="5:5" x14ac:dyDescent="0.35">
      <c r="E379" s="14"/>
    </row>
    <row r="380" spans="5:5" x14ac:dyDescent="0.35">
      <c r="E380" s="14"/>
    </row>
    <row r="381" spans="5:5" x14ac:dyDescent="0.35">
      <c r="E381" s="14"/>
    </row>
    <row r="382" spans="5:5" x14ac:dyDescent="0.35">
      <c r="E382" s="14"/>
    </row>
    <row r="383" spans="5:5" x14ac:dyDescent="0.35">
      <c r="E383" s="14"/>
    </row>
    <row r="384" spans="5:5" x14ac:dyDescent="0.35">
      <c r="E384" s="14"/>
    </row>
    <row r="385" spans="5:5" x14ac:dyDescent="0.35">
      <c r="E385" s="14"/>
    </row>
    <row r="386" spans="5:5" x14ac:dyDescent="0.35">
      <c r="E386" s="14"/>
    </row>
    <row r="387" spans="5:5" x14ac:dyDescent="0.35">
      <c r="E387" s="14"/>
    </row>
    <row r="388" spans="5:5" x14ac:dyDescent="0.35">
      <c r="E388" s="14"/>
    </row>
    <row r="389" spans="5:5" x14ac:dyDescent="0.35">
      <c r="E389" s="14"/>
    </row>
    <row r="390" spans="5:5" x14ac:dyDescent="0.35">
      <c r="E390" s="14"/>
    </row>
    <row r="391" spans="5:5" x14ac:dyDescent="0.35">
      <c r="E391" s="14"/>
    </row>
    <row r="392" spans="5:5" x14ac:dyDescent="0.35">
      <c r="E392" s="14"/>
    </row>
    <row r="393" spans="5:5" x14ac:dyDescent="0.35">
      <c r="E393" s="14"/>
    </row>
    <row r="394" spans="5:5" x14ac:dyDescent="0.35">
      <c r="E394" s="14"/>
    </row>
    <row r="395" spans="5:5" x14ac:dyDescent="0.35">
      <c r="E395" s="14"/>
    </row>
    <row r="396" spans="5:5" x14ac:dyDescent="0.35">
      <c r="E396" s="14"/>
    </row>
    <row r="397" spans="5:5" x14ac:dyDescent="0.35">
      <c r="E397" s="14"/>
    </row>
    <row r="398" spans="5:5" x14ac:dyDescent="0.35">
      <c r="E398" s="14"/>
    </row>
    <row r="399" spans="5:5" x14ac:dyDescent="0.35">
      <c r="E399" s="14"/>
    </row>
    <row r="400" spans="5:5" x14ac:dyDescent="0.35">
      <c r="E400" s="14"/>
    </row>
    <row r="401" spans="5:5" x14ac:dyDescent="0.35">
      <c r="E401" s="14"/>
    </row>
    <row r="402" spans="5:5" x14ac:dyDescent="0.35">
      <c r="E402" s="14"/>
    </row>
    <row r="403" spans="5:5" x14ac:dyDescent="0.35">
      <c r="E403" s="14"/>
    </row>
    <row r="404" spans="5:5" x14ac:dyDescent="0.35">
      <c r="E404" s="14"/>
    </row>
    <row r="405" spans="5:5" x14ac:dyDescent="0.35">
      <c r="E405" s="14"/>
    </row>
    <row r="406" spans="5:5" x14ac:dyDescent="0.35">
      <c r="E406" s="14"/>
    </row>
    <row r="407" spans="5:5" x14ac:dyDescent="0.35">
      <c r="E407" s="14"/>
    </row>
    <row r="408" spans="5:5" x14ac:dyDescent="0.35">
      <c r="E408" s="14"/>
    </row>
    <row r="409" spans="5:5" x14ac:dyDescent="0.35">
      <c r="E409" s="14"/>
    </row>
    <row r="410" spans="5:5" x14ac:dyDescent="0.35">
      <c r="E410" s="14"/>
    </row>
    <row r="411" spans="5:5" x14ac:dyDescent="0.35">
      <c r="E411" s="14"/>
    </row>
    <row r="412" spans="5:5" x14ac:dyDescent="0.35">
      <c r="E412" s="14"/>
    </row>
    <row r="413" spans="5:5" x14ac:dyDescent="0.35">
      <c r="E413" s="14"/>
    </row>
    <row r="414" spans="5:5" x14ac:dyDescent="0.35">
      <c r="E414" s="14"/>
    </row>
    <row r="415" spans="5:5" x14ac:dyDescent="0.35">
      <c r="E415" s="14"/>
    </row>
    <row r="416" spans="5:5" x14ac:dyDescent="0.35">
      <c r="E416" s="14"/>
    </row>
    <row r="417" spans="5:5" x14ac:dyDescent="0.35">
      <c r="E417" s="14"/>
    </row>
    <row r="418" spans="5:5" x14ac:dyDescent="0.35">
      <c r="E418" s="14"/>
    </row>
    <row r="419" spans="5:5" x14ac:dyDescent="0.35">
      <c r="E419" s="14"/>
    </row>
    <row r="420" spans="5:5" x14ac:dyDescent="0.35">
      <c r="E420" s="14"/>
    </row>
    <row r="421" spans="5:5" x14ac:dyDescent="0.35">
      <c r="E421" s="14"/>
    </row>
    <row r="422" spans="5:5" x14ac:dyDescent="0.35">
      <c r="E422" s="14"/>
    </row>
    <row r="423" spans="5:5" x14ac:dyDescent="0.35">
      <c r="E423" s="14"/>
    </row>
    <row r="424" spans="5:5" x14ac:dyDescent="0.35">
      <c r="E424" s="14"/>
    </row>
    <row r="425" spans="5:5" x14ac:dyDescent="0.35">
      <c r="E425" s="14"/>
    </row>
    <row r="426" spans="5:5" x14ac:dyDescent="0.35">
      <c r="E426" s="14"/>
    </row>
    <row r="427" spans="5:5" x14ac:dyDescent="0.35">
      <c r="E427" s="14"/>
    </row>
    <row r="428" spans="5:5" x14ac:dyDescent="0.35">
      <c r="E428" s="14"/>
    </row>
    <row r="429" spans="5:5" x14ac:dyDescent="0.35">
      <c r="E429" s="14"/>
    </row>
    <row r="430" spans="5:5" x14ac:dyDescent="0.35">
      <c r="E430" s="14"/>
    </row>
    <row r="431" spans="5:5" x14ac:dyDescent="0.35">
      <c r="E431" s="14"/>
    </row>
    <row r="432" spans="5:5" x14ac:dyDescent="0.35">
      <c r="E432" s="14"/>
    </row>
    <row r="433" spans="5:5" x14ac:dyDescent="0.35">
      <c r="E433" s="14"/>
    </row>
    <row r="434" spans="5:5" x14ac:dyDescent="0.35">
      <c r="E434" s="14"/>
    </row>
    <row r="435" spans="5:5" x14ac:dyDescent="0.35">
      <c r="E435" s="14"/>
    </row>
    <row r="436" spans="5:5" x14ac:dyDescent="0.35">
      <c r="E436" s="14"/>
    </row>
    <row r="437" spans="5:5" x14ac:dyDescent="0.35">
      <c r="E437" s="14"/>
    </row>
    <row r="438" spans="5:5" x14ac:dyDescent="0.35">
      <c r="E438" s="14"/>
    </row>
    <row r="439" spans="5:5" x14ac:dyDescent="0.35">
      <c r="E439" s="14"/>
    </row>
    <row r="440" spans="5:5" x14ac:dyDescent="0.35">
      <c r="E440" s="14"/>
    </row>
    <row r="441" spans="5:5" x14ac:dyDescent="0.35">
      <c r="E441" s="14"/>
    </row>
    <row r="442" spans="5:5" x14ac:dyDescent="0.35">
      <c r="E442" s="14"/>
    </row>
    <row r="443" spans="5:5" x14ac:dyDescent="0.35">
      <c r="E443" s="14"/>
    </row>
    <row r="444" spans="5:5" x14ac:dyDescent="0.35">
      <c r="E444" s="14"/>
    </row>
    <row r="445" spans="5:5" x14ac:dyDescent="0.35">
      <c r="E445" s="14"/>
    </row>
    <row r="446" spans="5:5" x14ac:dyDescent="0.35">
      <c r="E446" s="14"/>
    </row>
    <row r="447" spans="5:5" x14ac:dyDescent="0.35">
      <c r="E447" s="14"/>
    </row>
    <row r="448" spans="5:5" x14ac:dyDescent="0.35">
      <c r="E448" s="14"/>
    </row>
    <row r="449" spans="5:5" x14ac:dyDescent="0.35">
      <c r="E449" s="14"/>
    </row>
    <row r="450" spans="5:5" x14ac:dyDescent="0.35">
      <c r="E450" s="14"/>
    </row>
    <row r="451" spans="5:5" x14ac:dyDescent="0.35">
      <c r="E451" s="14"/>
    </row>
    <row r="452" spans="5:5" x14ac:dyDescent="0.35">
      <c r="E452" s="14"/>
    </row>
    <row r="453" spans="5:5" x14ac:dyDescent="0.35">
      <c r="E453" s="14"/>
    </row>
    <row r="454" spans="5:5" x14ac:dyDescent="0.35">
      <c r="E454" s="14"/>
    </row>
    <row r="455" spans="5:5" x14ac:dyDescent="0.35">
      <c r="E455" s="14"/>
    </row>
    <row r="456" spans="5:5" x14ac:dyDescent="0.35">
      <c r="E456" s="14"/>
    </row>
    <row r="457" spans="5:5" x14ac:dyDescent="0.35">
      <c r="E457" s="14"/>
    </row>
    <row r="458" spans="5:5" x14ac:dyDescent="0.35">
      <c r="E458" s="14"/>
    </row>
    <row r="459" spans="5:5" x14ac:dyDescent="0.35">
      <c r="E459" s="14"/>
    </row>
    <row r="460" spans="5:5" x14ac:dyDescent="0.35">
      <c r="E460" s="14"/>
    </row>
    <row r="461" spans="5:5" x14ac:dyDescent="0.35">
      <c r="E461" s="14"/>
    </row>
    <row r="462" spans="5:5" x14ac:dyDescent="0.35">
      <c r="E462" s="14"/>
    </row>
    <row r="463" spans="5:5" x14ac:dyDescent="0.35">
      <c r="E463" s="14"/>
    </row>
    <row r="464" spans="5:5" x14ac:dyDescent="0.35">
      <c r="E464" s="14"/>
    </row>
    <row r="465" spans="5:5" x14ac:dyDescent="0.35">
      <c r="E465" s="14"/>
    </row>
    <row r="466" spans="5:5" x14ac:dyDescent="0.35">
      <c r="E466" s="14"/>
    </row>
    <row r="467" spans="5:5" x14ac:dyDescent="0.35">
      <c r="E467" s="14"/>
    </row>
    <row r="468" spans="5:5" x14ac:dyDescent="0.35">
      <c r="E468" s="14"/>
    </row>
    <row r="469" spans="5:5" x14ac:dyDescent="0.35">
      <c r="E469" s="14"/>
    </row>
    <row r="470" spans="5:5" x14ac:dyDescent="0.35">
      <c r="E470" s="14"/>
    </row>
    <row r="471" spans="5:5" x14ac:dyDescent="0.35">
      <c r="E471" s="14"/>
    </row>
    <row r="472" spans="5:5" x14ac:dyDescent="0.35">
      <c r="E472" s="14"/>
    </row>
    <row r="473" spans="5:5" x14ac:dyDescent="0.35">
      <c r="E473" s="14"/>
    </row>
    <row r="474" spans="5:5" x14ac:dyDescent="0.35">
      <c r="E474" s="14"/>
    </row>
    <row r="475" spans="5:5" x14ac:dyDescent="0.35">
      <c r="E475" s="14"/>
    </row>
    <row r="476" spans="5:5" x14ac:dyDescent="0.35">
      <c r="E476" s="14"/>
    </row>
    <row r="477" spans="5:5" x14ac:dyDescent="0.35">
      <c r="E477" s="14"/>
    </row>
    <row r="478" spans="5:5" x14ac:dyDescent="0.35">
      <c r="E478" s="14"/>
    </row>
    <row r="479" spans="5:5" x14ac:dyDescent="0.35">
      <c r="E479" s="14"/>
    </row>
    <row r="480" spans="5:5" x14ac:dyDescent="0.35">
      <c r="E480" s="14"/>
    </row>
    <row r="481" spans="5:5" x14ac:dyDescent="0.35">
      <c r="E481" s="14"/>
    </row>
    <row r="482" spans="5:5" x14ac:dyDescent="0.35">
      <c r="E482" s="14"/>
    </row>
    <row r="483" spans="5:5" x14ac:dyDescent="0.35">
      <c r="E483" s="14"/>
    </row>
    <row r="484" spans="5:5" x14ac:dyDescent="0.35">
      <c r="E484" s="14"/>
    </row>
    <row r="485" spans="5:5" x14ac:dyDescent="0.35">
      <c r="E485" s="14"/>
    </row>
    <row r="486" spans="5:5" x14ac:dyDescent="0.35">
      <c r="E486" s="14"/>
    </row>
    <row r="487" spans="5:5" x14ac:dyDescent="0.35">
      <c r="E487" s="14"/>
    </row>
    <row r="488" spans="5:5" x14ac:dyDescent="0.35">
      <c r="E488" s="14"/>
    </row>
    <row r="489" spans="5:5" x14ac:dyDescent="0.35">
      <c r="E489" s="14"/>
    </row>
    <row r="490" spans="5:5" x14ac:dyDescent="0.35">
      <c r="E490" s="14"/>
    </row>
    <row r="491" spans="5:5" x14ac:dyDescent="0.35">
      <c r="E491" s="14"/>
    </row>
    <row r="492" spans="5:5" x14ac:dyDescent="0.35">
      <c r="E492" s="14"/>
    </row>
    <row r="493" spans="5:5" x14ac:dyDescent="0.35">
      <c r="E493" s="14"/>
    </row>
    <row r="494" spans="5:5" x14ac:dyDescent="0.35">
      <c r="E494" s="14"/>
    </row>
    <row r="495" spans="5:5" x14ac:dyDescent="0.35">
      <c r="E495" s="14"/>
    </row>
    <row r="496" spans="5:5" x14ac:dyDescent="0.35">
      <c r="E496" s="14"/>
    </row>
    <row r="497" spans="5:5" x14ac:dyDescent="0.35">
      <c r="E497" s="14"/>
    </row>
    <row r="498" spans="5:5" x14ac:dyDescent="0.35">
      <c r="E498" s="14"/>
    </row>
    <row r="499" spans="5:5" x14ac:dyDescent="0.35">
      <c r="E499" s="14"/>
    </row>
    <row r="500" spans="5:5" x14ac:dyDescent="0.35">
      <c r="E500" s="14"/>
    </row>
    <row r="501" spans="5:5" x14ac:dyDescent="0.35">
      <c r="E501" s="14"/>
    </row>
    <row r="502" spans="5:5" x14ac:dyDescent="0.35">
      <c r="E502" s="14"/>
    </row>
    <row r="503" spans="5:5" x14ac:dyDescent="0.35">
      <c r="E503" s="14"/>
    </row>
    <row r="504" spans="5:5" x14ac:dyDescent="0.35">
      <c r="E504" s="14"/>
    </row>
    <row r="505" spans="5:5" x14ac:dyDescent="0.35">
      <c r="E505" s="14"/>
    </row>
    <row r="506" spans="5:5" x14ac:dyDescent="0.35">
      <c r="E506" s="14"/>
    </row>
    <row r="507" spans="5:5" x14ac:dyDescent="0.35">
      <c r="E507" s="14"/>
    </row>
    <row r="508" spans="5:5" x14ac:dyDescent="0.35">
      <c r="E508" s="14"/>
    </row>
    <row r="509" spans="5:5" x14ac:dyDescent="0.35">
      <c r="E509" s="14"/>
    </row>
    <row r="510" spans="5:5" x14ac:dyDescent="0.35">
      <c r="E510" s="14"/>
    </row>
    <row r="511" spans="5:5" x14ac:dyDescent="0.35">
      <c r="E511" s="14"/>
    </row>
    <row r="512" spans="5:5" x14ac:dyDescent="0.35">
      <c r="E512" s="14"/>
    </row>
    <row r="513" spans="5:5" x14ac:dyDescent="0.35">
      <c r="E513" s="14"/>
    </row>
    <row r="514" spans="5:5" x14ac:dyDescent="0.35">
      <c r="E514" s="14"/>
    </row>
    <row r="515" spans="5:5" x14ac:dyDescent="0.35">
      <c r="E515" s="14"/>
    </row>
    <row r="516" spans="5:5" x14ac:dyDescent="0.35">
      <c r="E516" s="14"/>
    </row>
    <row r="517" spans="5:5" x14ac:dyDescent="0.35">
      <c r="E517" s="14"/>
    </row>
    <row r="518" spans="5:5" x14ac:dyDescent="0.35">
      <c r="E518" s="14"/>
    </row>
    <row r="519" spans="5:5" x14ac:dyDescent="0.35">
      <c r="E519" s="14"/>
    </row>
    <row r="520" spans="5:5" x14ac:dyDescent="0.35">
      <c r="E520" s="14"/>
    </row>
    <row r="521" spans="5:5" x14ac:dyDescent="0.35">
      <c r="E521" s="14"/>
    </row>
    <row r="522" spans="5:5" x14ac:dyDescent="0.35">
      <c r="E522" s="14"/>
    </row>
    <row r="523" spans="5:5" x14ac:dyDescent="0.35">
      <c r="E523" s="14"/>
    </row>
    <row r="524" spans="5:5" x14ac:dyDescent="0.35">
      <c r="E524" s="14"/>
    </row>
    <row r="525" spans="5:5" x14ac:dyDescent="0.35">
      <c r="E525" s="14"/>
    </row>
    <row r="526" spans="5:5" x14ac:dyDescent="0.35">
      <c r="E526" s="14"/>
    </row>
    <row r="527" spans="5:5" x14ac:dyDescent="0.35">
      <c r="E527" s="14"/>
    </row>
    <row r="528" spans="5:5" x14ac:dyDescent="0.35">
      <c r="E528" s="14"/>
    </row>
    <row r="529" spans="5:5" x14ac:dyDescent="0.35">
      <c r="E529" s="14"/>
    </row>
    <row r="530" spans="5:5" x14ac:dyDescent="0.35">
      <c r="E530" s="14"/>
    </row>
    <row r="531" spans="5:5" x14ac:dyDescent="0.35">
      <c r="E531" s="14"/>
    </row>
    <row r="532" spans="5:5" x14ac:dyDescent="0.35">
      <c r="E532" s="14"/>
    </row>
    <row r="533" spans="5:5" x14ac:dyDescent="0.35">
      <c r="E533" s="14"/>
    </row>
    <row r="534" spans="5:5" x14ac:dyDescent="0.35">
      <c r="E534" s="14"/>
    </row>
    <row r="535" spans="5:5" x14ac:dyDescent="0.35">
      <c r="E535" s="14"/>
    </row>
    <row r="536" spans="5:5" x14ac:dyDescent="0.35">
      <c r="E536" s="14"/>
    </row>
    <row r="537" spans="5:5" x14ac:dyDescent="0.35">
      <c r="E537" s="14"/>
    </row>
    <row r="538" spans="5:5" x14ac:dyDescent="0.35">
      <c r="E538" s="14"/>
    </row>
    <row r="539" spans="5:5" x14ac:dyDescent="0.35">
      <c r="E539" s="14"/>
    </row>
    <row r="540" spans="5:5" x14ac:dyDescent="0.35">
      <c r="E540" s="14"/>
    </row>
    <row r="541" spans="5:5" x14ac:dyDescent="0.35">
      <c r="E541" s="14"/>
    </row>
    <row r="542" spans="5:5" x14ac:dyDescent="0.35">
      <c r="E542" s="14"/>
    </row>
    <row r="543" spans="5:5" x14ac:dyDescent="0.35">
      <c r="E543" s="14"/>
    </row>
    <row r="544" spans="5:5" x14ac:dyDescent="0.35">
      <c r="E544" s="14"/>
    </row>
    <row r="545" spans="5:5" x14ac:dyDescent="0.35">
      <c r="E545" s="14"/>
    </row>
    <row r="546" spans="5:5" x14ac:dyDescent="0.35">
      <c r="E546" s="14"/>
    </row>
    <row r="547" spans="5:5" x14ac:dyDescent="0.35">
      <c r="E547" s="14"/>
    </row>
    <row r="548" spans="5:5" x14ac:dyDescent="0.35">
      <c r="E548" s="14"/>
    </row>
    <row r="549" spans="5:5" x14ac:dyDescent="0.35">
      <c r="E549" s="14"/>
    </row>
    <row r="550" spans="5:5" x14ac:dyDescent="0.35">
      <c r="E550" s="14"/>
    </row>
    <row r="551" spans="5:5" x14ac:dyDescent="0.35">
      <c r="E551" s="14"/>
    </row>
    <row r="552" spans="5:5" x14ac:dyDescent="0.35">
      <c r="E552" s="14"/>
    </row>
    <row r="553" spans="5:5" x14ac:dyDescent="0.35">
      <c r="E553" s="14"/>
    </row>
    <row r="554" spans="5:5" x14ac:dyDescent="0.35">
      <c r="E554" s="14"/>
    </row>
    <row r="555" spans="5:5" x14ac:dyDescent="0.35">
      <c r="E555" s="14"/>
    </row>
    <row r="556" spans="5:5" x14ac:dyDescent="0.35">
      <c r="E556" s="14"/>
    </row>
    <row r="557" spans="5:5" x14ac:dyDescent="0.35">
      <c r="E557" s="14"/>
    </row>
    <row r="558" spans="5:5" x14ac:dyDescent="0.35">
      <c r="E558" s="14"/>
    </row>
    <row r="559" spans="5:5" x14ac:dyDescent="0.35">
      <c r="E559" s="14"/>
    </row>
    <row r="560" spans="5:5" x14ac:dyDescent="0.35">
      <c r="E560" s="14"/>
    </row>
    <row r="561" spans="5:5" x14ac:dyDescent="0.35">
      <c r="E561" s="14"/>
    </row>
    <row r="562" spans="5:5" x14ac:dyDescent="0.35">
      <c r="E562" s="14"/>
    </row>
    <row r="563" spans="5:5" x14ac:dyDescent="0.35">
      <c r="E563" s="14"/>
    </row>
    <row r="564" spans="5:5" x14ac:dyDescent="0.35">
      <c r="E564" s="14"/>
    </row>
    <row r="565" spans="5:5" x14ac:dyDescent="0.35">
      <c r="E565" s="14"/>
    </row>
    <row r="566" spans="5:5" x14ac:dyDescent="0.35">
      <c r="E566" s="14"/>
    </row>
    <row r="567" spans="5:5" x14ac:dyDescent="0.35">
      <c r="E567" s="14"/>
    </row>
    <row r="568" spans="5:5" x14ac:dyDescent="0.35">
      <c r="E568" s="14"/>
    </row>
    <row r="569" spans="5:5" x14ac:dyDescent="0.35">
      <c r="E569" s="14"/>
    </row>
    <row r="570" spans="5:5" x14ac:dyDescent="0.35">
      <c r="E570" s="14"/>
    </row>
    <row r="571" spans="5:5" x14ac:dyDescent="0.35">
      <c r="E571" s="14"/>
    </row>
    <row r="572" spans="5:5" x14ac:dyDescent="0.35">
      <c r="E572" s="14"/>
    </row>
    <row r="573" spans="5:5" x14ac:dyDescent="0.35">
      <c r="E573" s="14"/>
    </row>
    <row r="574" spans="5:5" x14ac:dyDescent="0.35">
      <c r="E574" s="14"/>
    </row>
    <row r="575" spans="5:5" x14ac:dyDescent="0.35">
      <c r="E575" s="14"/>
    </row>
    <row r="576" spans="5:5" x14ac:dyDescent="0.35">
      <c r="E576" s="14"/>
    </row>
    <row r="577" spans="5:5" x14ac:dyDescent="0.35">
      <c r="E577" s="14"/>
    </row>
    <row r="578" spans="5:5" x14ac:dyDescent="0.35">
      <c r="E578" s="14"/>
    </row>
    <row r="579" spans="5:5" x14ac:dyDescent="0.35">
      <c r="E579" s="14"/>
    </row>
    <row r="580" spans="5:5" x14ac:dyDescent="0.35">
      <c r="E580" s="14"/>
    </row>
    <row r="581" spans="5:5" x14ac:dyDescent="0.35">
      <c r="E581" s="14"/>
    </row>
    <row r="582" spans="5:5" x14ac:dyDescent="0.35">
      <c r="E582" s="14"/>
    </row>
    <row r="583" spans="5:5" x14ac:dyDescent="0.35">
      <c r="E583" s="14"/>
    </row>
    <row r="584" spans="5:5" x14ac:dyDescent="0.35">
      <c r="E584" s="14"/>
    </row>
    <row r="585" spans="5:5" x14ac:dyDescent="0.35">
      <c r="E585" s="14"/>
    </row>
    <row r="586" spans="5:5" x14ac:dyDescent="0.35">
      <c r="E586" s="14"/>
    </row>
    <row r="587" spans="5:5" x14ac:dyDescent="0.35">
      <c r="E587" s="14"/>
    </row>
    <row r="588" spans="5:5" x14ac:dyDescent="0.35">
      <c r="E588" s="14"/>
    </row>
    <row r="589" spans="5:5" x14ac:dyDescent="0.35">
      <c r="E589" s="14"/>
    </row>
    <row r="590" spans="5:5" x14ac:dyDescent="0.35">
      <c r="E590" s="14"/>
    </row>
    <row r="591" spans="5:5" x14ac:dyDescent="0.35">
      <c r="E591" s="14"/>
    </row>
    <row r="592" spans="5:5" x14ac:dyDescent="0.35">
      <c r="E592" s="14"/>
    </row>
    <row r="593" spans="5:5" x14ac:dyDescent="0.35">
      <c r="E593" s="14"/>
    </row>
    <row r="594" spans="5:5" x14ac:dyDescent="0.35">
      <c r="E594" s="14"/>
    </row>
    <row r="595" spans="5:5" x14ac:dyDescent="0.35">
      <c r="E595" s="14"/>
    </row>
    <row r="596" spans="5:5" x14ac:dyDescent="0.35">
      <c r="E596" s="14"/>
    </row>
    <row r="597" spans="5:5" x14ac:dyDescent="0.35">
      <c r="E597" s="14"/>
    </row>
    <row r="598" spans="5:5" x14ac:dyDescent="0.35">
      <c r="E598" s="14"/>
    </row>
    <row r="599" spans="5:5" x14ac:dyDescent="0.35">
      <c r="E599" s="14"/>
    </row>
    <row r="600" spans="5:5" x14ac:dyDescent="0.35">
      <c r="E600" s="14"/>
    </row>
    <row r="601" spans="5:5" x14ac:dyDescent="0.35">
      <c r="E601" s="14"/>
    </row>
    <row r="602" spans="5:5" x14ac:dyDescent="0.35">
      <c r="E602" s="14"/>
    </row>
    <row r="603" spans="5:5" x14ac:dyDescent="0.35">
      <c r="E603" s="14"/>
    </row>
    <row r="604" spans="5:5" x14ac:dyDescent="0.35">
      <c r="E604" s="14"/>
    </row>
    <row r="605" spans="5:5" x14ac:dyDescent="0.35">
      <c r="E605" s="14"/>
    </row>
    <row r="606" spans="5:5" x14ac:dyDescent="0.35">
      <c r="E606" s="14"/>
    </row>
    <row r="607" spans="5:5" x14ac:dyDescent="0.35">
      <c r="E607" s="14"/>
    </row>
    <row r="608" spans="5:5" x14ac:dyDescent="0.35">
      <c r="E608" s="14"/>
    </row>
    <row r="609" spans="5:5" x14ac:dyDescent="0.35">
      <c r="E609" s="14"/>
    </row>
    <row r="610" spans="5:5" x14ac:dyDescent="0.35">
      <c r="E610" s="14"/>
    </row>
    <row r="611" spans="5:5" x14ac:dyDescent="0.35">
      <c r="E611" s="14"/>
    </row>
    <row r="612" spans="5:5" x14ac:dyDescent="0.35">
      <c r="E612" s="14"/>
    </row>
    <row r="613" spans="5:5" x14ac:dyDescent="0.35">
      <c r="E613" s="14"/>
    </row>
    <row r="614" spans="5:5" x14ac:dyDescent="0.35">
      <c r="E614" s="14"/>
    </row>
    <row r="615" spans="5:5" x14ac:dyDescent="0.35">
      <c r="E615" s="14"/>
    </row>
    <row r="616" spans="5:5" x14ac:dyDescent="0.35">
      <c r="E616" s="14"/>
    </row>
    <row r="617" spans="5:5" x14ac:dyDescent="0.35">
      <c r="E617" s="14"/>
    </row>
    <row r="618" spans="5:5" x14ac:dyDescent="0.35">
      <c r="E618" s="14"/>
    </row>
    <row r="619" spans="5:5" x14ac:dyDescent="0.35">
      <c r="E619" s="14"/>
    </row>
    <row r="620" spans="5:5" x14ac:dyDescent="0.35">
      <c r="E620" s="14"/>
    </row>
    <row r="621" spans="5:5" x14ac:dyDescent="0.35">
      <c r="E621" s="14"/>
    </row>
    <row r="622" spans="5:5" x14ac:dyDescent="0.35">
      <c r="E622" s="14"/>
    </row>
    <row r="623" spans="5:5" x14ac:dyDescent="0.35">
      <c r="E623" s="14"/>
    </row>
    <row r="624" spans="5:5" x14ac:dyDescent="0.35">
      <c r="E624" s="14"/>
    </row>
    <row r="625" spans="5:5" x14ac:dyDescent="0.35">
      <c r="E625" s="14"/>
    </row>
    <row r="626" spans="5:5" x14ac:dyDescent="0.35">
      <c r="E626" s="14"/>
    </row>
    <row r="627" spans="5:5" x14ac:dyDescent="0.35">
      <c r="E627" s="14"/>
    </row>
    <row r="628" spans="5:5" x14ac:dyDescent="0.35">
      <c r="E628" s="14"/>
    </row>
    <row r="629" spans="5:5" x14ac:dyDescent="0.35">
      <c r="E629" s="14"/>
    </row>
    <row r="630" spans="5:5" x14ac:dyDescent="0.35">
      <c r="E630" s="14"/>
    </row>
    <row r="631" spans="5:5" x14ac:dyDescent="0.35">
      <c r="E631" s="14"/>
    </row>
    <row r="632" spans="5:5" x14ac:dyDescent="0.35">
      <c r="E632" s="14"/>
    </row>
    <row r="633" spans="5:5" x14ac:dyDescent="0.35">
      <c r="E633" s="14"/>
    </row>
    <row r="634" spans="5:5" x14ac:dyDescent="0.35">
      <c r="E634" s="14"/>
    </row>
    <row r="635" spans="5:5" x14ac:dyDescent="0.35">
      <c r="E635" s="14"/>
    </row>
    <row r="636" spans="5:5" x14ac:dyDescent="0.35">
      <c r="E636" s="14"/>
    </row>
    <row r="637" spans="5:5" x14ac:dyDescent="0.35">
      <c r="E637" s="14"/>
    </row>
    <row r="638" spans="5:5" x14ac:dyDescent="0.35">
      <c r="E638" s="14"/>
    </row>
    <row r="639" spans="5:5" x14ac:dyDescent="0.35">
      <c r="E639" s="14"/>
    </row>
    <row r="640" spans="5:5" x14ac:dyDescent="0.35">
      <c r="E640" s="14"/>
    </row>
    <row r="641" spans="5:5" x14ac:dyDescent="0.35">
      <c r="E641" s="14"/>
    </row>
    <row r="642" spans="5:5" x14ac:dyDescent="0.35">
      <c r="E642" s="14"/>
    </row>
    <row r="643" spans="5:5" x14ac:dyDescent="0.35">
      <c r="E643" s="14"/>
    </row>
    <row r="644" spans="5:5" x14ac:dyDescent="0.35">
      <c r="E644" s="14"/>
    </row>
    <row r="645" spans="5:5" x14ac:dyDescent="0.35">
      <c r="E645" s="14"/>
    </row>
    <row r="646" spans="5:5" x14ac:dyDescent="0.35">
      <c r="E646" s="14"/>
    </row>
    <row r="647" spans="5:5" x14ac:dyDescent="0.35">
      <c r="E647" s="14"/>
    </row>
    <row r="648" spans="5:5" x14ac:dyDescent="0.35">
      <c r="E648" s="14"/>
    </row>
    <row r="649" spans="5:5" x14ac:dyDescent="0.35">
      <c r="E649" s="14"/>
    </row>
    <row r="650" spans="5:5" x14ac:dyDescent="0.35">
      <c r="E650" s="14"/>
    </row>
    <row r="651" spans="5:5" x14ac:dyDescent="0.35">
      <c r="E651" s="14"/>
    </row>
    <row r="652" spans="5:5" x14ac:dyDescent="0.35">
      <c r="E652" s="14"/>
    </row>
    <row r="653" spans="5:5" x14ac:dyDescent="0.35">
      <c r="E653" s="14"/>
    </row>
    <row r="654" spans="5:5" x14ac:dyDescent="0.35">
      <c r="E654" s="14"/>
    </row>
    <row r="655" spans="5:5" x14ac:dyDescent="0.35">
      <c r="E655" s="14"/>
    </row>
    <row r="656" spans="5:5" x14ac:dyDescent="0.35">
      <c r="E656" s="14"/>
    </row>
    <row r="657" spans="5:5" x14ac:dyDescent="0.35">
      <c r="E657" s="14"/>
    </row>
    <row r="658" spans="5:5" x14ac:dyDescent="0.35">
      <c r="E658" s="14"/>
    </row>
    <row r="659" spans="5:5" x14ac:dyDescent="0.35">
      <c r="E659" s="14"/>
    </row>
    <row r="660" spans="5:5" x14ac:dyDescent="0.35">
      <c r="E660" s="14"/>
    </row>
    <row r="661" spans="5:5" x14ac:dyDescent="0.35">
      <c r="E661" s="14"/>
    </row>
    <row r="662" spans="5:5" x14ac:dyDescent="0.35">
      <c r="E662" s="14"/>
    </row>
    <row r="663" spans="5:5" x14ac:dyDescent="0.35">
      <c r="E663" s="14"/>
    </row>
    <row r="664" spans="5:5" x14ac:dyDescent="0.35">
      <c r="E664" s="14"/>
    </row>
    <row r="665" spans="5:5" x14ac:dyDescent="0.35">
      <c r="E665" s="14"/>
    </row>
    <row r="666" spans="5:5" x14ac:dyDescent="0.35">
      <c r="E666" s="14"/>
    </row>
    <row r="667" spans="5:5" x14ac:dyDescent="0.35">
      <c r="E667" s="14"/>
    </row>
    <row r="668" spans="5:5" x14ac:dyDescent="0.35">
      <c r="E668" s="14"/>
    </row>
    <row r="669" spans="5:5" x14ac:dyDescent="0.35">
      <c r="E669" s="14"/>
    </row>
    <row r="670" spans="5:5" x14ac:dyDescent="0.35">
      <c r="E670" s="14"/>
    </row>
    <row r="671" spans="5:5" x14ac:dyDescent="0.35">
      <c r="E671" s="14"/>
    </row>
    <row r="672" spans="5:5" x14ac:dyDescent="0.35">
      <c r="E672" s="14"/>
    </row>
    <row r="673" spans="5:5" x14ac:dyDescent="0.35">
      <c r="E673" s="14"/>
    </row>
    <row r="674" spans="5:5" x14ac:dyDescent="0.35">
      <c r="E674" s="14"/>
    </row>
    <row r="675" spans="5:5" x14ac:dyDescent="0.35">
      <c r="E675" s="14"/>
    </row>
    <row r="676" spans="5:5" x14ac:dyDescent="0.35">
      <c r="E676" s="14"/>
    </row>
    <row r="677" spans="5:5" x14ac:dyDescent="0.35">
      <c r="E677" s="14"/>
    </row>
    <row r="678" spans="5:5" x14ac:dyDescent="0.35">
      <c r="E678" s="14"/>
    </row>
    <row r="679" spans="5:5" x14ac:dyDescent="0.35">
      <c r="E679" s="14"/>
    </row>
    <row r="680" spans="5:5" x14ac:dyDescent="0.35">
      <c r="E680" s="14"/>
    </row>
    <row r="681" spans="5:5" x14ac:dyDescent="0.35">
      <c r="E681" s="14"/>
    </row>
    <row r="682" spans="5:5" x14ac:dyDescent="0.35">
      <c r="E682" s="14"/>
    </row>
    <row r="683" spans="5:5" x14ac:dyDescent="0.35">
      <c r="E683" s="14"/>
    </row>
    <row r="684" spans="5:5" x14ac:dyDescent="0.35">
      <c r="E684" s="14"/>
    </row>
    <row r="685" spans="5:5" x14ac:dyDescent="0.35">
      <c r="E685" s="14"/>
    </row>
    <row r="686" spans="5:5" x14ac:dyDescent="0.35">
      <c r="E686" s="14"/>
    </row>
    <row r="687" spans="5:5" x14ac:dyDescent="0.35">
      <c r="E687" s="14"/>
    </row>
    <row r="688" spans="5:5" x14ac:dyDescent="0.35">
      <c r="E688" s="14"/>
    </row>
    <row r="689" spans="5:5" x14ac:dyDescent="0.35">
      <c r="E689" s="14"/>
    </row>
    <row r="690" spans="5:5" x14ac:dyDescent="0.35">
      <c r="E690" s="14"/>
    </row>
    <row r="691" spans="5:5" x14ac:dyDescent="0.35">
      <c r="E691" s="14"/>
    </row>
    <row r="692" spans="5:5" x14ac:dyDescent="0.35">
      <c r="E692" s="14"/>
    </row>
    <row r="693" spans="5:5" x14ac:dyDescent="0.35">
      <c r="E693" s="14"/>
    </row>
    <row r="694" spans="5:5" x14ac:dyDescent="0.35">
      <c r="E694" s="14"/>
    </row>
    <row r="695" spans="5:5" x14ac:dyDescent="0.35">
      <c r="E695" s="14"/>
    </row>
    <row r="696" spans="5:5" x14ac:dyDescent="0.35">
      <c r="E696" s="14"/>
    </row>
    <row r="697" spans="5:5" x14ac:dyDescent="0.35">
      <c r="E697" s="14"/>
    </row>
    <row r="698" spans="5:5" x14ac:dyDescent="0.35">
      <c r="E698" s="14"/>
    </row>
    <row r="699" spans="5:5" x14ac:dyDescent="0.35">
      <c r="E699" s="14"/>
    </row>
    <row r="700" spans="5:5" x14ac:dyDescent="0.35">
      <c r="E700" s="14"/>
    </row>
    <row r="701" spans="5:5" x14ac:dyDescent="0.35">
      <c r="E701" s="14"/>
    </row>
    <row r="702" spans="5:5" x14ac:dyDescent="0.35">
      <c r="E702" s="14"/>
    </row>
    <row r="703" spans="5:5" x14ac:dyDescent="0.35">
      <c r="E703" s="14"/>
    </row>
    <row r="704" spans="5:5" x14ac:dyDescent="0.35">
      <c r="E704" s="14"/>
    </row>
    <row r="705" spans="5:5" x14ac:dyDescent="0.35">
      <c r="E705" s="14"/>
    </row>
    <row r="706" spans="5:5" x14ac:dyDescent="0.35">
      <c r="E706" s="14"/>
    </row>
    <row r="707" spans="5:5" x14ac:dyDescent="0.35">
      <c r="E707" s="14"/>
    </row>
    <row r="708" spans="5:5" x14ac:dyDescent="0.35">
      <c r="E708" s="14"/>
    </row>
    <row r="709" spans="5:5" x14ac:dyDescent="0.35">
      <c r="E709" s="14"/>
    </row>
    <row r="710" spans="5:5" x14ac:dyDescent="0.35">
      <c r="E710" s="14"/>
    </row>
    <row r="711" spans="5:5" x14ac:dyDescent="0.35">
      <c r="E711" s="14"/>
    </row>
    <row r="712" spans="5:5" x14ac:dyDescent="0.35">
      <c r="E712" s="14"/>
    </row>
    <row r="713" spans="5:5" x14ac:dyDescent="0.35">
      <c r="E713" s="14"/>
    </row>
    <row r="714" spans="5:5" x14ac:dyDescent="0.35">
      <c r="E714" s="14"/>
    </row>
    <row r="715" spans="5:5" x14ac:dyDescent="0.35">
      <c r="E715" s="14"/>
    </row>
    <row r="716" spans="5:5" x14ac:dyDescent="0.35">
      <c r="E716" s="14"/>
    </row>
    <row r="717" spans="5:5" x14ac:dyDescent="0.35">
      <c r="E717" s="14"/>
    </row>
    <row r="718" spans="5:5" x14ac:dyDescent="0.35">
      <c r="E718" s="14"/>
    </row>
    <row r="719" spans="5:5" x14ac:dyDescent="0.35">
      <c r="E719" s="14"/>
    </row>
    <row r="720" spans="5:5" x14ac:dyDescent="0.35">
      <c r="E720" s="14"/>
    </row>
    <row r="721" spans="5:5" x14ac:dyDescent="0.35">
      <c r="E721" s="14"/>
    </row>
    <row r="722" spans="5:5" x14ac:dyDescent="0.35">
      <c r="E722" s="14"/>
    </row>
    <row r="723" spans="5:5" x14ac:dyDescent="0.35">
      <c r="E723" s="14"/>
    </row>
    <row r="724" spans="5:5" x14ac:dyDescent="0.35">
      <c r="E724" s="14"/>
    </row>
    <row r="725" spans="5:5" x14ac:dyDescent="0.35">
      <c r="E725" s="14"/>
    </row>
    <row r="726" spans="5:5" x14ac:dyDescent="0.35">
      <c r="E726" s="14"/>
    </row>
    <row r="727" spans="5:5" x14ac:dyDescent="0.35">
      <c r="E727" s="14"/>
    </row>
    <row r="728" spans="5:5" x14ac:dyDescent="0.35">
      <c r="E728" s="14"/>
    </row>
    <row r="729" spans="5:5" x14ac:dyDescent="0.35">
      <c r="E729" s="14"/>
    </row>
    <row r="730" spans="5:5" x14ac:dyDescent="0.35">
      <c r="E730" s="14"/>
    </row>
    <row r="731" spans="5:5" x14ac:dyDescent="0.35">
      <c r="E731" s="14"/>
    </row>
    <row r="732" spans="5:5" x14ac:dyDescent="0.35">
      <c r="E732" s="14"/>
    </row>
    <row r="733" spans="5:5" x14ac:dyDescent="0.35">
      <c r="E733" s="14"/>
    </row>
    <row r="734" spans="5:5" x14ac:dyDescent="0.35">
      <c r="E734" s="14"/>
    </row>
    <row r="735" spans="5:5" x14ac:dyDescent="0.35">
      <c r="E735" s="14"/>
    </row>
    <row r="736" spans="5:5" x14ac:dyDescent="0.35">
      <c r="E736" s="14"/>
    </row>
    <row r="737" spans="5:5" x14ac:dyDescent="0.35">
      <c r="E737" s="14"/>
    </row>
    <row r="738" spans="5:5" x14ac:dyDescent="0.35">
      <c r="E738" s="14"/>
    </row>
    <row r="739" spans="5:5" x14ac:dyDescent="0.35">
      <c r="E739" s="14"/>
    </row>
    <row r="740" spans="5:5" x14ac:dyDescent="0.35">
      <c r="E740" s="14"/>
    </row>
    <row r="741" spans="5:5" x14ac:dyDescent="0.35">
      <c r="E741" s="14"/>
    </row>
    <row r="742" spans="5:5" x14ac:dyDescent="0.35">
      <c r="E742" s="14"/>
    </row>
    <row r="743" spans="5:5" x14ac:dyDescent="0.35">
      <c r="E743" s="14"/>
    </row>
    <row r="744" spans="5:5" x14ac:dyDescent="0.35">
      <c r="E744" s="14"/>
    </row>
    <row r="745" spans="5:5" x14ac:dyDescent="0.35">
      <c r="E745" s="14"/>
    </row>
    <row r="746" spans="5:5" x14ac:dyDescent="0.35">
      <c r="E746" s="14"/>
    </row>
    <row r="747" spans="5:5" x14ac:dyDescent="0.35">
      <c r="E747" s="14"/>
    </row>
    <row r="748" spans="5:5" x14ac:dyDescent="0.35">
      <c r="E748" s="14"/>
    </row>
    <row r="749" spans="5:5" x14ac:dyDescent="0.35">
      <c r="E749" s="14"/>
    </row>
    <row r="750" spans="5:5" x14ac:dyDescent="0.35">
      <c r="E750" s="14"/>
    </row>
    <row r="751" spans="5:5" x14ac:dyDescent="0.35">
      <c r="E751" s="14"/>
    </row>
    <row r="752" spans="5:5" x14ac:dyDescent="0.35">
      <c r="E752" s="14"/>
    </row>
    <row r="753" spans="5:5" x14ac:dyDescent="0.35">
      <c r="E753" s="14"/>
    </row>
    <row r="754" spans="5:5" x14ac:dyDescent="0.35">
      <c r="E754" s="14"/>
    </row>
    <row r="755" spans="5:5" x14ac:dyDescent="0.35">
      <c r="E755" s="14"/>
    </row>
    <row r="756" spans="5:5" x14ac:dyDescent="0.35">
      <c r="E756" s="14"/>
    </row>
    <row r="757" spans="5:5" x14ac:dyDescent="0.35">
      <c r="E757" s="14"/>
    </row>
    <row r="758" spans="5:5" x14ac:dyDescent="0.35">
      <c r="E758" s="14"/>
    </row>
    <row r="759" spans="5:5" x14ac:dyDescent="0.35">
      <c r="E759" s="14"/>
    </row>
    <row r="760" spans="5:5" x14ac:dyDescent="0.35">
      <c r="E760" s="14"/>
    </row>
    <row r="761" spans="5:5" x14ac:dyDescent="0.35">
      <c r="E761" s="14"/>
    </row>
    <row r="762" spans="5:5" x14ac:dyDescent="0.35">
      <c r="E762" s="14"/>
    </row>
    <row r="763" spans="5:5" x14ac:dyDescent="0.35">
      <c r="E763" s="14"/>
    </row>
    <row r="764" spans="5:5" x14ac:dyDescent="0.35">
      <c r="E764" s="14"/>
    </row>
    <row r="765" spans="5:5" x14ac:dyDescent="0.35">
      <c r="E765" s="14"/>
    </row>
    <row r="766" spans="5:5" x14ac:dyDescent="0.35">
      <c r="E766" s="14"/>
    </row>
    <row r="767" spans="5:5" x14ac:dyDescent="0.35">
      <c r="E767" s="14"/>
    </row>
    <row r="768" spans="5:5" x14ac:dyDescent="0.35">
      <c r="E768" s="14"/>
    </row>
    <row r="769" spans="5:5" x14ac:dyDescent="0.35">
      <c r="E769" s="14"/>
    </row>
    <row r="770" spans="5:5" x14ac:dyDescent="0.35">
      <c r="E770" s="14"/>
    </row>
    <row r="771" spans="5:5" x14ac:dyDescent="0.35">
      <c r="E771" s="14"/>
    </row>
    <row r="772" spans="5:5" x14ac:dyDescent="0.35">
      <c r="E772" s="14"/>
    </row>
    <row r="773" spans="5:5" x14ac:dyDescent="0.35">
      <c r="E773" s="14"/>
    </row>
    <row r="774" spans="5:5" x14ac:dyDescent="0.35">
      <c r="E774" s="14"/>
    </row>
    <row r="775" spans="5:5" x14ac:dyDescent="0.35">
      <c r="E775" s="14"/>
    </row>
    <row r="776" spans="5:5" x14ac:dyDescent="0.35">
      <c r="E776" s="14"/>
    </row>
    <row r="777" spans="5:5" x14ac:dyDescent="0.35">
      <c r="E777" s="14"/>
    </row>
    <row r="778" spans="5:5" x14ac:dyDescent="0.35">
      <c r="E778" s="14"/>
    </row>
    <row r="779" spans="5:5" x14ac:dyDescent="0.35">
      <c r="E779" s="14"/>
    </row>
    <row r="780" spans="5:5" x14ac:dyDescent="0.35">
      <c r="E780" s="14"/>
    </row>
    <row r="781" spans="5:5" x14ac:dyDescent="0.35">
      <c r="E781" s="14"/>
    </row>
    <row r="782" spans="5:5" x14ac:dyDescent="0.35">
      <c r="E782" s="14"/>
    </row>
    <row r="783" spans="5:5" x14ac:dyDescent="0.35">
      <c r="E783" s="14"/>
    </row>
    <row r="784" spans="5:5" x14ac:dyDescent="0.35">
      <c r="E784" s="14"/>
    </row>
    <row r="785" spans="5:5" x14ac:dyDescent="0.35">
      <c r="E785" s="14"/>
    </row>
    <row r="786" spans="5:5" x14ac:dyDescent="0.35">
      <c r="E786" s="14"/>
    </row>
    <row r="787" spans="5:5" x14ac:dyDescent="0.35">
      <c r="E787" s="14"/>
    </row>
    <row r="788" spans="5:5" x14ac:dyDescent="0.35">
      <c r="E788" s="14"/>
    </row>
    <row r="789" spans="5:5" x14ac:dyDescent="0.35">
      <c r="E789" s="14"/>
    </row>
    <row r="790" spans="5:5" x14ac:dyDescent="0.35">
      <c r="E790" s="14"/>
    </row>
    <row r="791" spans="5:5" x14ac:dyDescent="0.35">
      <c r="E791" s="14"/>
    </row>
    <row r="792" spans="5:5" x14ac:dyDescent="0.35">
      <c r="E792" s="14"/>
    </row>
    <row r="793" spans="5:5" x14ac:dyDescent="0.35">
      <c r="E793" s="14"/>
    </row>
    <row r="794" spans="5:5" x14ac:dyDescent="0.35">
      <c r="E794" s="14"/>
    </row>
    <row r="795" spans="5:5" x14ac:dyDescent="0.35">
      <c r="E795" s="14"/>
    </row>
    <row r="796" spans="5:5" x14ac:dyDescent="0.35">
      <c r="E796" s="14"/>
    </row>
    <row r="797" spans="5:5" x14ac:dyDescent="0.35">
      <c r="E797" s="14"/>
    </row>
    <row r="798" spans="5:5" x14ac:dyDescent="0.35">
      <c r="E798" s="14"/>
    </row>
    <row r="799" spans="5:5" x14ac:dyDescent="0.35">
      <c r="E799" s="14"/>
    </row>
    <row r="800" spans="5:5" x14ac:dyDescent="0.35">
      <c r="E800" s="14"/>
    </row>
    <row r="801" spans="5:5" x14ac:dyDescent="0.35">
      <c r="E801" s="14"/>
    </row>
    <row r="802" spans="5:5" x14ac:dyDescent="0.35">
      <c r="E802" s="14"/>
    </row>
    <row r="803" spans="5:5" x14ac:dyDescent="0.35">
      <c r="E803" s="14"/>
    </row>
    <row r="804" spans="5:5" x14ac:dyDescent="0.35">
      <c r="E804" s="14"/>
    </row>
    <row r="805" spans="5:5" x14ac:dyDescent="0.35">
      <c r="E805" s="14"/>
    </row>
    <row r="806" spans="5:5" x14ac:dyDescent="0.35">
      <c r="E806" s="14"/>
    </row>
    <row r="807" spans="5:5" x14ac:dyDescent="0.35">
      <c r="E807" s="14"/>
    </row>
    <row r="808" spans="5:5" x14ac:dyDescent="0.35">
      <c r="E808" s="14"/>
    </row>
    <row r="809" spans="5:5" x14ac:dyDescent="0.35">
      <c r="E809" s="14"/>
    </row>
    <row r="810" spans="5:5" x14ac:dyDescent="0.35">
      <c r="E810" s="14"/>
    </row>
    <row r="811" spans="5:5" x14ac:dyDescent="0.35">
      <c r="E811" s="14"/>
    </row>
    <row r="812" spans="5:5" x14ac:dyDescent="0.35">
      <c r="E812" s="14"/>
    </row>
    <row r="813" spans="5:5" x14ac:dyDescent="0.35">
      <c r="E813" s="14"/>
    </row>
    <row r="814" spans="5:5" x14ac:dyDescent="0.35">
      <c r="E814" s="14"/>
    </row>
    <row r="815" spans="5:5" x14ac:dyDescent="0.35">
      <c r="E815" s="14"/>
    </row>
    <row r="816" spans="5:5" x14ac:dyDescent="0.35">
      <c r="E816" s="14"/>
    </row>
    <row r="817" spans="5:5" x14ac:dyDescent="0.35">
      <c r="E817" s="14"/>
    </row>
    <row r="818" spans="5:5" x14ac:dyDescent="0.35">
      <c r="E818" s="14"/>
    </row>
    <row r="819" spans="5:5" x14ac:dyDescent="0.35">
      <c r="E819" s="14"/>
    </row>
    <row r="820" spans="5:5" x14ac:dyDescent="0.35">
      <c r="E820" s="14"/>
    </row>
    <row r="821" spans="5:5" x14ac:dyDescent="0.35">
      <c r="E821" s="14"/>
    </row>
    <row r="822" spans="5:5" x14ac:dyDescent="0.35">
      <c r="E822" s="14"/>
    </row>
    <row r="823" spans="5:5" x14ac:dyDescent="0.35">
      <c r="E823" s="14"/>
    </row>
    <row r="824" spans="5:5" x14ac:dyDescent="0.35">
      <c r="E824" s="14"/>
    </row>
    <row r="825" spans="5:5" x14ac:dyDescent="0.35">
      <c r="E825" s="14"/>
    </row>
    <row r="826" spans="5:5" x14ac:dyDescent="0.35">
      <c r="E826" s="14"/>
    </row>
    <row r="827" spans="5:5" x14ac:dyDescent="0.35">
      <c r="E827" s="14"/>
    </row>
    <row r="828" spans="5:5" x14ac:dyDescent="0.35">
      <c r="E828" s="14"/>
    </row>
    <row r="829" spans="5:5" x14ac:dyDescent="0.35">
      <c r="E829" s="14"/>
    </row>
    <row r="830" spans="5:5" x14ac:dyDescent="0.35">
      <c r="E830" s="14"/>
    </row>
    <row r="831" spans="5:5" x14ac:dyDescent="0.35">
      <c r="E831" s="14"/>
    </row>
    <row r="832" spans="5:5" x14ac:dyDescent="0.35">
      <c r="E832" s="14"/>
    </row>
    <row r="833" spans="5:5" x14ac:dyDescent="0.35">
      <c r="E833" s="14"/>
    </row>
    <row r="834" spans="5:5" x14ac:dyDescent="0.35">
      <c r="E834" s="14"/>
    </row>
    <row r="835" spans="5:5" x14ac:dyDescent="0.35">
      <c r="E835" s="14"/>
    </row>
    <row r="836" spans="5:5" x14ac:dyDescent="0.35">
      <c r="E836" s="14"/>
    </row>
    <row r="837" spans="5:5" x14ac:dyDescent="0.35">
      <c r="E837" s="14"/>
    </row>
    <row r="838" spans="5:5" x14ac:dyDescent="0.35">
      <c r="E838" s="14"/>
    </row>
    <row r="839" spans="5:5" x14ac:dyDescent="0.35">
      <c r="E839" s="14"/>
    </row>
    <row r="840" spans="5:5" x14ac:dyDescent="0.35">
      <c r="E840" s="14"/>
    </row>
    <row r="841" spans="5:5" x14ac:dyDescent="0.35">
      <c r="E841" s="14"/>
    </row>
    <row r="842" spans="5:5" x14ac:dyDescent="0.35">
      <c r="E842" s="14"/>
    </row>
    <row r="843" spans="5:5" x14ac:dyDescent="0.35">
      <c r="E843" s="14"/>
    </row>
    <row r="844" spans="5:5" x14ac:dyDescent="0.35">
      <c r="E844" s="14"/>
    </row>
    <row r="845" spans="5:5" x14ac:dyDescent="0.35">
      <c r="E845" s="14"/>
    </row>
    <row r="846" spans="5:5" x14ac:dyDescent="0.35">
      <c r="E846" s="14"/>
    </row>
    <row r="847" spans="5:5" x14ac:dyDescent="0.35">
      <c r="E847" s="14"/>
    </row>
    <row r="848" spans="5:5" x14ac:dyDescent="0.35">
      <c r="E848" s="14"/>
    </row>
    <row r="849" spans="5:5" x14ac:dyDescent="0.35">
      <c r="E849" s="14"/>
    </row>
    <row r="850" spans="5:5" x14ac:dyDescent="0.35">
      <c r="E850" s="14"/>
    </row>
    <row r="851" spans="5:5" x14ac:dyDescent="0.35">
      <c r="E851" s="14"/>
    </row>
    <row r="852" spans="5:5" x14ac:dyDescent="0.35">
      <c r="E852" s="14"/>
    </row>
    <row r="853" spans="5:5" x14ac:dyDescent="0.35">
      <c r="E853" s="14"/>
    </row>
    <row r="854" spans="5:5" x14ac:dyDescent="0.35">
      <c r="E854" s="14"/>
    </row>
    <row r="855" spans="5:5" x14ac:dyDescent="0.35">
      <c r="E855" s="14"/>
    </row>
    <row r="856" spans="5:5" x14ac:dyDescent="0.35">
      <c r="E856" s="14"/>
    </row>
    <row r="857" spans="5:5" x14ac:dyDescent="0.35">
      <c r="E857" s="14"/>
    </row>
    <row r="858" spans="5:5" x14ac:dyDescent="0.35">
      <c r="E858" s="14"/>
    </row>
    <row r="859" spans="5:5" x14ac:dyDescent="0.35">
      <c r="E859" s="14"/>
    </row>
    <row r="860" spans="5:5" x14ac:dyDescent="0.35">
      <c r="E860" s="14"/>
    </row>
    <row r="861" spans="5:5" x14ac:dyDescent="0.35">
      <c r="E861" s="14"/>
    </row>
    <row r="862" spans="5:5" x14ac:dyDescent="0.35">
      <c r="E862" s="14"/>
    </row>
    <row r="863" spans="5:5" x14ac:dyDescent="0.35">
      <c r="E863" s="14"/>
    </row>
    <row r="864" spans="5:5" x14ac:dyDescent="0.35">
      <c r="E864" s="14"/>
    </row>
    <row r="865" spans="5:5" x14ac:dyDescent="0.35">
      <c r="E865" s="14"/>
    </row>
    <row r="866" spans="5:5" x14ac:dyDescent="0.35">
      <c r="E866" s="14"/>
    </row>
    <row r="867" spans="5:5" x14ac:dyDescent="0.35">
      <c r="E867" s="14"/>
    </row>
    <row r="868" spans="5:5" x14ac:dyDescent="0.35">
      <c r="E868" s="14"/>
    </row>
    <row r="869" spans="5:5" x14ac:dyDescent="0.35">
      <c r="E869" s="14"/>
    </row>
    <row r="870" spans="5:5" x14ac:dyDescent="0.35">
      <c r="E870" s="14"/>
    </row>
    <row r="871" spans="5:5" x14ac:dyDescent="0.35">
      <c r="E871" s="14"/>
    </row>
    <row r="872" spans="5:5" x14ac:dyDescent="0.35">
      <c r="E872" s="14"/>
    </row>
    <row r="873" spans="5:5" x14ac:dyDescent="0.35">
      <c r="E873" s="14"/>
    </row>
    <row r="874" spans="5:5" x14ac:dyDescent="0.35">
      <c r="E874" s="14"/>
    </row>
    <row r="875" spans="5:5" x14ac:dyDescent="0.35">
      <c r="E875" s="14"/>
    </row>
    <row r="876" spans="5:5" x14ac:dyDescent="0.35">
      <c r="E876" s="14"/>
    </row>
    <row r="877" spans="5:5" x14ac:dyDescent="0.35">
      <c r="E877" s="14"/>
    </row>
    <row r="878" spans="5:5" x14ac:dyDescent="0.35">
      <c r="E878" s="14"/>
    </row>
    <row r="879" spans="5:5" x14ac:dyDescent="0.35">
      <c r="E879" s="14"/>
    </row>
    <row r="880" spans="5:5" x14ac:dyDescent="0.35">
      <c r="E880" s="14"/>
    </row>
    <row r="881" spans="5:5" x14ac:dyDescent="0.35">
      <c r="E881" s="14"/>
    </row>
    <row r="882" spans="5:5" x14ac:dyDescent="0.35">
      <c r="E882" s="14"/>
    </row>
    <row r="883" spans="5:5" x14ac:dyDescent="0.35">
      <c r="E883" s="14"/>
    </row>
    <row r="884" spans="5:5" x14ac:dyDescent="0.35">
      <c r="E884" s="14"/>
    </row>
    <row r="885" spans="5:5" x14ac:dyDescent="0.35">
      <c r="E885" s="14"/>
    </row>
    <row r="886" spans="5:5" x14ac:dyDescent="0.35">
      <c r="E886" s="14"/>
    </row>
    <row r="887" spans="5:5" x14ac:dyDescent="0.35">
      <c r="E887" s="14"/>
    </row>
    <row r="888" spans="5:5" x14ac:dyDescent="0.35">
      <c r="E888" s="14"/>
    </row>
    <row r="889" spans="5:5" x14ac:dyDescent="0.35">
      <c r="E889" s="14"/>
    </row>
    <row r="890" spans="5:5" x14ac:dyDescent="0.35">
      <c r="E890" s="14"/>
    </row>
    <row r="891" spans="5:5" x14ac:dyDescent="0.35">
      <c r="E891" s="14"/>
    </row>
    <row r="892" spans="5:5" x14ac:dyDescent="0.35">
      <c r="E892" s="14"/>
    </row>
    <row r="893" spans="5:5" x14ac:dyDescent="0.35">
      <c r="E893" s="14"/>
    </row>
    <row r="894" spans="5:5" x14ac:dyDescent="0.35">
      <c r="E894" s="14"/>
    </row>
    <row r="895" spans="5:5" x14ac:dyDescent="0.35">
      <c r="E895" s="14"/>
    </row>
    <row r="896" spans="5:5" x14ac:dyDescent="0.35">
      <c r="E896" s="14"/>
    </row>
    <row r="897" spans="5:5" x14ac:dyDescent="0.35">
      <c r="E897" s="14"/>
    </row>
    <row r="898" spans="5:5" x14ac:dyDescent="0.35">
      <c r="E898" s="14"/>
    </row>
    <row r="899" spans="5:5" x14ac:dyDescent="0.35">
      <c r="E899" s="14"/>
    </row>
    <row r="900" spans="5:5" x14ac:dyDescent="0.35">
      <c r="E900" s="14"/>
    </row>
    <row r="901" spans="5:5" x14ac:dyDescent="0.35">
      <c r="E901" s="14"/>
    </row>
    <row r="902" spans="5:5" x14ac:dyDescent="0.35">
      <c r="E902" s="14"/>
    </row>
    <row r="903" spans="5:5" x14ac:dyDescent="0.35">
      <c r="E903" s="14"/>
    </row>
    <row r="904" spans="5:5" x14ac:dyDescent="0.35">
      <c r="E904" s="14"/>
    </row>
    <row r="905" spans="5:5" x14ac:dyDescent="0.35">
      <c r="E905" s="14"/>
    </row>
    <row r="906" spans="5:5" x14ac:dyDescent="0.35">
      <c r="E906" s="14"/>
    </row>
    <row r="907" spans="5:5" x14ac:dyDescent="0.35">
      <c r="E907" s="14"/>
    </row>
    <row r="908" spans="5:5" x14ac:dyDescent="0.35">
      <c r="E908" s="14"/>
    </row>
    <row r="909" spans="5:5" x14ac:dyDescent="0.35">
      <c r="E909" s="14"/>
    </row>
    <row r="910" spans="5:5" x14ac:dyDescent="0.35">
      <c r="E910" s="14"/>
    </row>
    <row r="911" spans="5:5" x14ac:dyDescent="0.35">
      <c r="E911" s="14"/>
    </row>
    <row r="912" spans="5:5" x14ac:dyDescent="0.35">
      <c r="E912" s="14"/>
    </row>
    <row r="913" spans="5:5" x14ac:dyDescent="0.35">
      <c r="E913" s="14"/>
    </row>
    <row r="914" spans="5:5" x14ac:dyDescent="0.35">
      <c r="E914" s="14"/>
    </row>
    <row r="915" spans="5:5" x14ac:dyDescent="0.35">
      <c r="E915" s="14"/>
    </row>
    <row r="916" spans="5:5" x14ac:dyDescent="0.35">
      <c r="E916" s="14"/>
    </row>
    <row r="917" spans="5:5" x14ac:dyDescent="0.35">
      <c r="E917" s="14"/>
    </row>
    <row r="918" spans="5:5" x14ac:dyDescent="0.35">
      <c r="E918" s="14"/>
    </row>
    <row r="919" spans="5:5" x14ac:dyDescent="0.35">
      <c r="E919" s="14"/>
    </row>
    <row r="920" spans="5:5" x14ac:dyDescent="0.35">
      <c r="E920" s="14"/>
    </row>
    <row r="921" spans="5:5" x14ac:dyDescent="0.35">
      <c r="E921" s="14"/>
    </row>
    <row r="922" spans="5:5" x14ac:dyDescent="0.35">
      <c r="E922" s="14"/>
    </row>
    <row r="923" spans="5:5" x14ac:dyDescent="0.35">
      <c r="E923" s="14"/>
    </row>
    <row r="924" spans="5:5" x14ac:dyDescent="0.35">
      <c r="E924" s="14"/>
    </row>
    <row r="925" spans="5:5" x14ac:dyDescent="0.35">
      <c r="E925" s="14"/>
    </row>
    <row r="926" spans="5:5" x14ac:dyDescent="0.35">
      <c r="E926" s="14"/>
    </row>
    <row r="927" spans="5:5" x14ac:dyDescent="0.35">
      <c r="E927" s="14"/>
    </row>
    <row r="928" spans="5:5" x14ac:dyDescent="0.35">
      <c r="E928" s="14"/>
    </row>
    <row r="929" spans="5:5" x14ac:dyDescent="0.35">
      <c r="E929" s="14"/>
    </row>
    <row r="930" spans="5:5" x14ac:dyDescent="0.35">
      <c r="E930" s="14"/>
    </row>
    <row r="931" spans="5:5" x14ac:dyDescent="0.35">
      <c r="E931" s="14"/>
    </row>
    <row r="932" spans="5:5" x14ac:dyDescent="0.35">
      <c r="E932" s="14"/>
    </row>
    <row r="933" spans="5:5" x14ac:dyDescent="0.35">
      <c r="E933" s="14"/>
    </row>
    <row r="934" spans="5:5" x14ac:dyDescent="0.35">
      <c r="E934" s="14"/>
    </row>
    <row r="935" spans="5:5" x14ac:dyDescent="0.35">
      <c r="E935" s="14"/>
    </row>
    <row r="936" spans="5:5" x14ac:dyDescent="0.35">
      <c r="E936" s="14"/>
    </row>
    <row r="937" spans="5:5" x14ac:dyDescent="0.35">
      <c r="E937" s="14"/>
    </row>
    <row r="938" spans="5:5" x14ac:dyDescent="0.35">
      <c r="E938" s="14"/>
    </row>
    <row r="939" spans="5:5" x14ac:dyDescent="0.35">
      <c r="E939" s="14"/>
    </row>
    <row r="940" spans="5:5" x14ac:dyDescent="0.35">
      <c r="E940" s="14"/>
    </row>
    <row r="941" spans="5:5" x14ac:dyDescent="0.35">
      <c r="E941" s="14"/>
    </row>
    <row r="942" spans="5:5" x14ac:dyDescent="0.35">
      <c r="E942" s="14"/>
    </row>
    <row r="943" spans="5:5" x14ac:dyDescent="0.35">
      <c r="E943" s="14"/>
    </row>
    <row r="944" spans="5:5" x14ac:dyDescent="0.35">
      <c r="E944" s="14"/>
    </row>
    <row r="945" spans="5:5" x14ac:dyDescent="0.35">
      <c r="E945" s="14"/>
    </row>
    <row r="946" spans="5:5" x14ac:dyDescent="0.35">
      <c r="E946" s="14"/>
    </row>
    <row r="947" spans="5:5" x14ac:dyDescent="0.35">
      <c r="E947" s="14"/>
    </row>
    <row r="948" spans="5:5" x14ac:dyDescent="0.35">
      <c r="E948" s="14"/>
    </row>
    <row r="949" spans="5:5" x14ac:dyDescent="0.35">
      <c r="E949" s="14"/>
    </row>
    <row r="950" spans="5:5" x14ac:dyDescent="0.35">
      <c r="E950" s="14"/>
    </row>
    <row r="951" spans="5:5" x14ac:dyDescent="0.35">
      <c r="E951" s="14"/>
    </row>
    <row r="952" spans="5:5" x14ac:dyDescent="0.35">
      <c r="E952" s="14"/>
    </row>
    <row r="953" spans="5:5" x14ac:dyDescent="0.35">
      <c r="E953" s="14"/>
    </row>
    <row r="954" spans="5:5" x14ac:dyDescent="0.35">
      <c r="E954" s="14"/>
    </row>
    <row r="955" spans="5:5" x14ac:dyDescent="0.35">
      <c r="E955" s="14"/>
    </row>
    <row r="956" spans="5:5" x14ac:dyDescent="0.35">
      <c r="E956" s="14"/>
    </row>
    <row r="957" spans="5:5" x14ac:dyDescent="0.35">
      <c r="E957" s="14"/>
    </row>
    <row r="958" spans="5:5" x14ac:dyDescent="0.35">
      <c r="E958" s="14"/>
    </row>
    <row r="959" spans="5:5" x14ac:dyDescent="0.35">
      <c r="E959" s="14"/>
    </row>
    <row r="960" spans="5:5" x14ac:dyDescent="0.35">
      <c r="E960" s="14"/>
    </row>
    <row r="961" spans="5:5" x14ac:dyDescent="0.35">
      <c r="E961" s="14"/>
    </row>
    <row r="962" spans="5:5" x14ac:dyDescent="0.35">
      <c r="E962" s="14"/>
    </row>
    <row r="963" spans="5:5" x14ac:dyDescent="0.35">
      <c r="E963" s="14"/>
    </row>
    <row r="964" spans="5:5" x14ac:dyDescent="0.35">
      <c r="E964" s="14"/>
    </row>
    <row r="965" spans="5:5" x14ac:dyDescent="0.35">
      <c r="E965" s="14"/>
    </row>
    <row r="966" spans="5:5" x14ac:dyDescent="0.35">
      <c r="E966" s="14"/>
    </row>
    <row r="967" spans="5:5" x14ac:dyDescent="0.35">
      <c r="E967" s="14"/>
    </row>
    <row r="968" spans="5:5" x14ac:dyDescent="0.35">
      <c r="E968" s="14"/>
    </row>
    <row r="969" spans="5:5" x14ac:dyDescent="0.35">
      <c r="E969" s="14"/>
    </row>
    <row r="970" spans="5:5" x14ac:dyDescent="0.35">
      <c r="E970" s="14"/>
    </row>
    <row r="971" spans="5:5" x14ac:dyDescent="0.35">
      <c r="E971" s="14"/>
    </row>
    <row r="972" spans="5:5" x14ac:dyDescent="0.35">
      <c r="E972" s="14"/>
    </row>
    <row r="973" spans="5:5" x14ac:dyDescent="0.35">
      <c r="E973" s="14"/>
    </row>
    <row r="974" spans="5:5" x14ac:dyDescent="0.35">
      <c r="E974" s="14"/>
    </row>
    <row r="975" spans="5:5" x14ac:dyDescent="0.35">
      <c r="E975" s="14"/>
    </row>
    <row r="976" spans="5:5" x14ac:dyDescent="0.35">
      <c r="E976" s="14"/>
    </row>
    <row r="977" spans="5:5" x14ac:dyDescent="0.35">
      <c r="E977" s="14"/>
    </row>
    <row r="978" spans="5:5" x14ac:dyDescent="0.35">
      <c r="E978" s="14"/>
    </row>
    <row r="979" spans="5:5" x14ac:dyDescent="0.35">
      <c r="E979" s="14"/>
    </row>
    <row r="980" spans="5:5" x14ac:dyDescent="0.35">
      <c r="E980" s="14"/>
    </row>
    <row r="981" spans="5:5" x14ac:dyDescent="0.35">
      <c r="E981" s="14"/>
    </row>
    <row r="982" spans="5:5" x14ac:dyDescent="0.35">
      <c r="E982" s="14"/>
    </row>
    <row r="983" spans="5:5" x14ac:dyDescent="0.35">
      <c r="E983" s="14"/>
    </row>
    <row r="984" spans="5:5" x14ac:dyDescent="0.35">
      <c r="E984" s="14"/>
    </row>
    <row r="985" spans="5:5" x14ac:dyDescent="0.35">
      <c r="E985" s="14"/>
    </row>
    <row r="986" spans="5:5" x14ac:dyDescent="0.35">
      <c r="E986" s="14"/>
    </row>
    <row r="987" spans="5:5" x14ac:dyDescent="0.35">
      <c r="E987" s="14"/>
    </row>
    <row r="988" spans="5:5" x14ac:dyDescent="0.35">
      <c r="E988" s="14"/>
    </row>
    <row r="989" spans="5:5" x14ac:dyDescent="0.35">
      <c r="E989" s="14"/>
    </row>
    <row r="990" spans="5:5" x14ac:dyDescent="0.35">
      <c r="E990" s="14"/>
    </row>
    <row r="991" spans="5:5" x14ac:dyDescent="0.35">
      <c r="E991" s="14"/>
    </row>
    <row r="992" spans="5:5" x14ac:dyDescent="0.35">
      <c r="E992" s="14"/>
    </row>
    <row r="993" spans="5:8" x14ac:dyDescent="0.35">
      <c r="E993" s="14"/>
    </row>
    <row r="994" spans="5:8" x14ac:dyDescent="0.35">
      <c r="E994" s="14"/>
    </row>
    <row r="995" spans="5:8" x14ac:dyDescent="0.35">
      <c r="E995" s="14"/>
    </row>
    <row r="996" spans="5:8" x14ac:dyDescent="0.35">
      <c r="E996" s="14"/>
    </row>
    <row r="997" spans="5:8" x14ac:dyDescent="0.35">
      <c r="E997" s="14"/>
    </row>
    <row r="998" spans="5:8" x14ac:dyDescent="0.35">
      <c r="E998" s="14"/>
    </row>
    <row r="999" spans="5:8" x14ac:dyDescent="0.35">
      <c r="E999" s="14"/>
    </row>
    <row r="1000" spans="5:8" x14ac:dyDescent="0.35">
      <c r="E1000" s="14"/>
    </row>
    <row r="1001" spans="5:8" x14ac:dyDescent="0.35">
      <c r="E1001" s="7"/>
      <c r="F1001" s="8"/>
      <c r="G1001" s="8"/>
      <c r="H1001" s="2"/>
    </row>
    <row r="1002" spans="5:8" x14ac:dyDescent="0.35">
      <c r="H1002" s="2"/>
    </row>
    <row r="1003" spans="5:8" x14ac:dyDescent="0.35">
      <c r="H1003" s="2"/>
    </row>
    <row r="1004" spans="5:8" x14ac:dyDescent="0.35">
      <c r="H1004" s="2"/>
    </row>
    <row r="1005" spans="5:8" x14ac:dyDescent="0.35">
      <c r="H1005" s="2"/>
    </row>
    <row r="1006" spans="5:8" x14ac:dyDescent="0.35">
      <c r="H1006" s="2"/>
    </row>
  </sheetData>
  <mergeCells count="1">
    <mergeCell ref="C1:H1"/>
  </mergeCells>
  <conditionalFormatting sqref="I3:J1000">
    <cfRule type="colorScale" priority="10">
      <colorScale>
        <cfvo type="min"/>
        <cfvo type="percentile" val="50"/>
        <cfvo type="max"/>
        <color rgb="FFF8696B"/>
        <color rgb="FFFFEB84"/>
        <color rgb="FF63BE7B"/>
      </colorScale>
    </cfRule>
  </conditionalFormatting>
  <pageMargins left="0.7" right="0.7" top="0.75" bottom="0.75" header="0.3" footer="0.3"/>
  <pageSetup paperSize="8" scale="57" orientation="landscape" r:id="rId1"/>
  <headerFooter>
    <oddHeader>&amp;C&amp;"Calibri"&amp;12&amp;K000000 OFFICIAL&amp;1#_x000D_</oddHeader>
  </headerFooter>
  <drawing r:id="rId2"/>
  <legacyDrawing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EE4AD3A2-C8CC-40F4-BD45-41A20197FE8F}">
          <x14:formula1>
            <xm:f>Lists!$A$2:$A$20</xm:f>
          </x14:formula1>
          <xm:sqref>A2:A1000</xm:sqref>
        </x14:dataValidation>
        <x14:dataValidation type="list" allowBlank="1" showInputMessage="1" showErrorMessage="1" xr:uid="{371C3F3F-4434-45D8-84F4-BB92EB17EE05}">
          <x14:formula1>
            <xm:f>Lists!$D$2:$D$7</xm:f>
          </x14:formula1>
          <xm:sqref>D2:D1000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66CD3-4D43-4928-856D-7AC29C06375E}">
  <sheetPr>
    <pageSetUpPr fitToPage="1"/>
  </sheetPr>
  <dimension ref="A1:L1000"/>
  <sheetViews>
    <sheetView showGridLines="0" view="pageBreakPreview" zoomScale="60" zoomScaleNormal="25" workbookViewId="0">
      <selection activeCell="E12" sqref="E12"/>
    </sheetView>
  </sheetViews>
  <sheetFormatPr defaultRowHeight="14.5" x14ac:dyDescent="0.35"/>
  <cols>
    <col min="1" max="1" width="22" customWidth="1"/>
    <col min="2" max="2" width="51.1796875" customWidth="1"/>
    <col min="3" max="3" width="12.1796875" hidden="1" customWidth="1"/>
    <col min="4" max="4" width="19.81640625" bestFit="1" customWidth="1"/>
    <col min="5" max="5" width="96.81640625" style="13" customWidth="1"/>
    <col min="6" max="6" width="30.1796875" customWidth="1"/>
    <col min="7" max="7" width="31" bestFit="1" customWidth="1"/>
    <col min="8" max="8" width="32.453125" hidden="1" customWidth="1"/>
    <col min="9" max="9" width="44" hidden="1" customWidth="1"/>
    <col min="10" max="10" width="44" customWidth="1"/>
    <col min="11" max="12" width="30.1796875" customWidth="1"/>
  </cols>
  <sheetData>
    <row r="1" spans="1:12" ht="101.15" customHeight="1" x14ac:dyDescent="0.35">
      <c r="C1" s="17" t="s">
        <v>88</v>
      </c>
      <c r="D1" s="57" t="s">
        <v>516</v>
      </c>
      <c r="E1" s="57"/>
      <c r="F1" s="57"/>
      <c r="G1" s="25" t="s">
        <v>213</v>
      </c>
      <c r="J1" s="18" t="s">
        <v>0</v>
      </c>
    </row>
    <row r="2" spans="1:12" s="5" customFormat="1" ht="69.75" customHeight="1" x14ac:dyDescent="0.35">
      <c r="A2" s="6" t="s">
        <v>1</v>
      </c>
      <c r="B2" s="6" t="s">
        <v>2</v>
      </c>
      <c r="C2" s="6" t="s">
        <v>3</v>
      </c>
      <c r="D2" s="6" t="s">
        <v>4</v>
      </c>
      <c r="E2" s="6" t="s">
        <v>5</v>
      </c>
      <c r="F2" s="6" t="s">
        <v>8</v>
      </c>
      <c r="G2" s="6" t="s">
        <v>10</v>
      </c>
      <c r="H2" s="6" t="s">
        <v>11</v>
      </c>
      <c r="I2" s="6" t="s">
        <v>12</v>
      </c>
      <c r="J2" s="6" t="s">
        <v>496</v>
      </c>
      <c r="K2" s="6" t="s">
        <v>14</v>
      </c>
      <c r="L2" s="6" t="s">
        <v>511</v>
      </c>
    </row>
    <row r="3" spans="1:12" s="21" customFormat="1" ht="15" customHeight="1" x14ac:dyDescent="0.35">
      <c r="A3" s="21" t="s">
        <v>310</v>
      </c>
      <c r="B3" s="21" t="s">
        <v>122</v>
      </c>
      <c r="D3" s="21" t="s">
        <v>18</v>
      </c>
      <c r="E3" s="15" t="s">
        <v>541</v>
      </c>
      <c r="F3" s="16">
        <v>45931</v>
      </c>
      <c r="L3" s="42" t="s">
        <v>512</v>
      </c>
    </row>
    <row r="4" spans="1:12" ht="15" customHeight="1" x14ac:dyDescent="0.35">
      <c r="A4" t="s">
        <v>94</v>
      </c>
      <c r="B4" t="s">
        <v>127</v>
      </c>
      <c r="D4" t="s">
        <v>18</v>
      </c>
      <c r="E4" s="14" t="s">
        <v>128</v>
      </c>
      <c r="F4" s="2">
        <v>45383</v>
      </c>
      <c r="L4" s="42" t="s">
        <v>513</v>
      </c>
    </row>
    <row r="5" spans="1:12" ht="15" customHeight="1" x14ac:dyDescent="0.35">
      <c r="A5" t="s">
        <v>94</v>
      </c>
      <c r="B5" t="s">
        <v>125</v>
      </c>
      <c r="D5" t="s">
        <v>18</v>
      </c>
      <c r="E5" s="14" t="s">
        <v>126</v>
      </c>
      <c r="F5" s="2">
        <v>45231</v>
      </c>
      <c r="G5" t="s">
        <v>121</v>
      </c>
      <c r="L5" s="42" t="s">
        <v>513</v>
      </c>
    </row>
    <row r="6" spans="1:12" ht="15" customHeight="1" x14ac:dyDescent="0.35">
      <c r="A6" t="s">
        <v>94</v>
      </c>
      <c r="B6" t="s">
        <v>119</v>
      </c>
      <c r="D6" t="s">
        <v>18</v>
      </c>
      <c r="E6" s="14" t="s">
        <v>120</v>
      </c>
      <c r="F6" s="2">
        <v>44228</v>
      </c>
      <c r="G6" t="s">
        <v>121</v>
      </c>
      <c r="L6" s="42" t="s">
        <v>513</v>
      </c>
    </row>
    <row r="7" spans="1:12" ht="15" customHeight="1" x14ac:dyDescent="0.35">
      <c r="A7" t="s">
        <v>94</v>
      </c>
      <c r="B7" t="s">
        <v>122</v>
      </c>
      <c r="D7" t="s">
        <v>18</v>
      </c>
      <c r="E7" s="14" t="s">
        <v>123</v>
      </c>
      <c r="F7" s="2">
        <v>44228</v>
      </c>
      <c r="G7">
        <v>3</v>
      </c>
      <c r="H7" t="s">
        <v>124</v>
      </c>
      <c r="L7" s="42" t="s">
        <v>513</v>
      </c>
    </row>
    <row r="8" spans="1:12" ht="15" customHeight="1" x14ac:dyDescent="0.35">
      <c r="A8" t="s">
        <v>94</v>
      </c>
      <c r="B8" t="s">
        <v>117</v>
      </c>
      <c r="D8" t="s">
        <v>18</v>
      </c>
      <c r="E8" s="14" t="s">
        <v>118</v>
      </c>
      <c r="F8" s="2">
        <v>43831</v>
      </c>
      <c r="L8" s="42" t="s">
        <v>513</v>
      </c>
    </row>
    <row r="9" spans="1:12" ht="15" customHeight="1" x14ac:dyDescent="0.35">
      <c r="A9" t="s">
        <v>94</v>
      </c>
      <c r="B9" t="s">
        <v>115</v>
      </c>
      <c r="D9" t="s">
        <v>18</v>
      </c>
      <c r="E9" s="15" t="s">
        <v>116</v>
      </c>
      <c r="F9" s="16">
        <v>41640</v>
      </c>
      <c r="G9">
        <v>5</v>
      </c>
      <c r="J9" s="18" t="s">
        <v>107</v>
      </c>
      <c r="L9" s="42" t="s">
        <v>513</v>
      </c>
    </row>
    <row r="10" spans="1:12" ht="15" customHeight="1" x14ac:dyDescent="0.35">
      <c r="A10" t="s">
        <v>94</v>
      </c>
      <c r="B10" t="s">
        <v>17</v>
      </c>
      <c r="D10" t="s">
        <v>18</v>
      </c>
      <c r="E10" s="14" t="s">
        <v>114</v>
      </c>
      <c r="F10" s="2">
        <v>40878</v>
      </c>
      <c r="L10" s="42" t="s">
        <v>513</v>
      </c>
    </row>
    <row r="11" spans="1:12" ht="15" customHeight="1" x14ac:dyDescent="0.35">
      <c r="A11" t="s">
        <v>94</v>
      </c>
      <c r="B11" t="s">
        <v>17</v>
      </c>
      <c r="D11" t="s">
        <v>18</v>
      </c>
      <c r="E11" s="14" t="s">
        <v>113</v>
      </c>
      <c r="F11" s="2">
        <v>40725</v>
      </c>
      <c r="L11" s="42" t="s">
        <v>513</v>
      </c>
    </row>
    <row r="12" spans="1:12" ht="15" customHeight="1" x14ac:dyDescent="0.35">
      <c r="A12" t="s">
        <v>94</v>
      </c>
      <c r="B12" t="s">
        <v>17</v>
      </c>
      <c r="D12" t="s">
        <v>18</v>
      </c>
      <c r="E12" s="14" t="s">
        <v>108</v>
      </c>
      <c r="F12" s="2">
        <v>40544</v>
      </c>
      <c r="I12" s="12"/>
      <c r="J12" s="12"/>
      <c r="L12" s="42" t="s">
        <v>513</v>
      </c>
    </row>
    <row r="13" spans="1:12" ht="15" customHeight="1" x14ac:dyDescent="0.35">
      <c r="A13" t="s">
        <v>94</v>
      </c>
      <c r="B13" t="s">
        <v>17</v>
      </c>
      <c r="D13" t="s">
        <v>18</v>
      </c>
      <c r="E13" s="14" t="s">
        <v>109</v>
      </c>
      <c r="F13" s="2">
        <v>40544</v>
      </c>
      <c r="L13" s="42" t="s">
        <v>513</v>
      </c>
    </row>
    <row r="14" spans="1:12" ht="15" customHeight="1" x14ac:dyDescent="0.35">
      <c r="A14" t="s">
        <v>94</v>
      </c>
      <c r="B14" t="s">
        <v>110</v>
      </c>
      <c r="D14" t="s">
        <v>18</v>
      </c>
      <c r="E14" s="14" t="s">
        <v>111</v>
      </c>
      <c r="F14" s="2">
        <v>40544</v>
      </c>
      <c r="G14">
        <v>5</v>
      </c>
      <c r="J14" s="18" t="s">
        <v>112</v>
      </c>
      <c r="L14" s="42" t="s">
        <v>513</v>
      </c>
    </row>
    <row r="15" spans="1:12" ht="15" customHeight="1" x14ac:dyDescent="0.35">
      <c r="A15" t="s">
        <v>94</v>
      </c>
      <c r="B15" t="s">
        <v>105</v>
      </c>
      <c r="D15" t="s">
        <v>18</v>
      </c>
      <c r="E15" s="14" t="s">
        <v>106</v>
      </c>
      <c r="F15" s="2">
        <v>40330</v>
      </c>
      <c r="G15">
        <v>5</v>
      </c>
      <c r="J15" s="18" t="s">
        <v>107</v>
      </c>
      <c r="L15" s="42" t="s">
        <v>513</v>
      </c>
    </row>
    <row r="16" spans="1:12" ht="15" customHeight="1" x14ac:dyDescent="0.35">
      <c r="A16" t="s">
        <v>94</v>
      </c>
      <c r="B16" t="s">
        <v>100</v>
      </c>
      <c r="D16" t="s">
        <v>18</v>
      </c>
      <c r="E16" s="14" t="s">
        <v>101</v>
      </c>
      <c r="F16" s="2">
        <v>40179</v>
      </c>
      <c r="L16" s="42" t="s">
        <v>513</v>
      </c>
    </row>
    <row r="17" spans="1:12" ht="15" customHeight="1" x14ac:dyDescent="0.35">
      <c r="A17" t="s">
        <v>94</v>
      </c>
      <c r="B17" t="s">
        <v>102</v>
      </c>
      <c r="D17" t="s">
        <v>18</v>
      </c>
      <c r="E17" t="s">
        <v>103</v>
      </c>
      <c r="F17" s="2">
        <v>40179</v>
      </c>
      <c r="L17" s="42" t="s">
        <v>513</v>
      </c>
    </row>
    <row r="18" spans="1:12" ht="15" customHeight="1" x14ac:dyDescent="0.35">
      <c r="A18" t="s">
        <v>94</v>
      </c>
      <c r="B18" t="s">
        <v>17</v>
      </c>
      <c r="D18" t="s">
        <v>18</v>
      </c>
      <c r="E18" s="14" t="s">
        <v>104</v>
      </c>
      <c r="F18" s="2">
        <v>40179</v>
      </c>
      <c r="L18" s="42" t="s">
        <v>513</v>
      </c>
    </row>
    <row r="19" spans="1:12" ht="15" customHeight="1" x14ac:dyDescent="0.35">
      <c r="A19" t="s">
        <v>94</v>
      </c>
      <c r="B19" t="s">
        <v>98</v>
      </c>
      <c r="D19" t="s">
        <v>18</v>
      </c>
      <c r="E19" s="14" t="s">
        <v>99</v>
      </c>
      <c r="F19" s="2">
        <v>39814</v>
      </c>
      <c r="L19" s="42" t="s">
        <v>513</v>
      </c>
    </row>
    <row r="20" spans="1:12" x14ac:dyDescent="0.35">
      <c r="A20" t="s">
        <v>94</v>
      </c>
      <c r="B20" t="s">
        <v>17</v>
      </c>
      <c r="D20" t="s">
        <v>18</v>
      </c>
      <c r="E20" s="14" t="s">
        <v>97</v>
      </c>
      <c r="F20" s="2">
        <v>36161</v>
      </c>
      <c r="L20" s="42" t="s">
        <v>513</v>
      </c>
    </row>
    <row r="21" spans="1:12" x14ac:dyDescent="0.35">
      <c r="A21" t="s">
        <v>94</v>
      </c>
      <c r="B21" t="s">
        <v>95</v>
      </c>
      <c r="E21" s="14" t="s">
        <v>96</v>
      </c>
      <c r="F21" s="2">
        <v>28856</v>
      </c>
      <c r="L21" s="42" t="s">
        <v>513</v>
      </c>
    </row>
    <row r="22" spans="1:12" x14ac:dyDescent="0.35">
      <c r="E22" s="14"/>
      <c r="F22" s="2"/>
    </row>
    <row r="23" spans="1:12" ht="15" customHeight="1" x14ac:dyDescent="0.35">
      <c r="E23" s="14"/>
      <c r="F23" s="2"/>
    </row>
    <row r="24" spans="1:12" ht="15" customHeight="1" x14ac:dyDescent="0.35">
      <c r="E24" s="14"/>
      <c r="F24" s="2"/>
    </row>
    <row r="25" spans="1:12" ht="15" customHeight="1" x14ac:dyDescent="0.35">
      <c r="E25" s="14"/>
      <c r="F25" s="2"/>
    </row>
    <row r="26" spans="1:12" ht="15" customHeight="1" x14ac:dyDescent="0.35">
      <c r="E26" s="14"/>
      <c r="F26" s="2"/>
    </row>
    <row r="27" spans="1:12" ht="15" customHeight="1" x14ac:dyDescent="0.35">
      <c r="E27" s="14"/>
      <c r="F27" s="2"/>
    </row>
    <row r="28" spans="1:12" ht="15" customHeight="1" x14ac:dyDescent="0.35">
      <c r="E28" s="14"/>
      <c r="F28" s="2"/>
    </row>
    <row r="29" spans="1:12" ht="15" customHeight="1" x14ac:dyDescent="0.35">
      <c r="E29" s="12"/>
    </row>
    <row r="30" spans="1:12" ht="15" customHeight="1" x14ac:dyDescent="0.35">
      <c r="E30" s="14"/>
      <c r="F30" s="2"/>
    </row>
    <row r="31" spans="1:12" ht="15" customHeight="1" x14ac:dyDescent="0.35">
      <c r="E31" s="14"/>
      <c r="F31" s="2"/>
    </row>
    <row r="32" spans="1:12" ht="0.65" customHeight="1" x14ac:dyDescent="0.35">
      <c r="E32" s="14"/>
      <c r="F32" s="2"/>
    </row>
    <row r="33" spans="5:6" ht="15" customHeight="1" x14ac:dyDescent="0.35">
      <c r="E33" s="14"/>
      <c r="F33" s="2"/>
    </row>
    <row r="34" spans="5:6" ht="15" customHeight="1" x14ac:dyDescent="0.35">
      <c r="E34" s="14"/>
      <c r="F34" s="2"/>
    </row>
    <row r="35" spans="5:6" ht="15" customHeight="1" x14ac:dyDescent="0.35">
      <c r="E35" s="12"/>
      <c r="F35" s="2"/>
    </row>
    <row r="36" spans="5:6" ht="15" customHeight="1" x14ac:dyDescent="0.35">
      <c r="E36" s="14"/>
      <c r="F36" s="2"/>
    </row>
    <row r="37" spans="5:6" ht="15" customHeight="1" x14ac:dyDescent="0.35">
      <c r="E37" s="12"/>
      <c r="F37" s="2"/>
    </row>
    <row r="38" spans="5:6" ht="15" customHeight="1" x14ac:dyDescent="0.35">
      <c r="E38" s="12"/>
      <c r="F38" s="2"/>
    </row>
    <row r="39" spans="5:6" ht="15" customHeight="1" x14ac:dyDescent="0.35">
      <c r="E39" s="12"/>
      <c r="F39" s="2"/>
    </row>
    <row r="40" spans="5:6" ht="15" customHeight="1" x14ac:dyDescent="0.35">
      <c r="E40" s="14"/>
      <c r="F40" s="2"/>
    </row>
    <row r="41" spans="5:6" x14ac:dyDescent="0.35">
      <c r="E41" s="14"/>
    </row>
    <row r="42" spans="5:6" x14ac:dyDescent="0.35">
      <c r="E42" s="14"/>
    </row>
    <row r="43" spans="5:6" x14ac:dyDescent="0.35">
      <c r="E43" s="14"/>
    </row>
    <row r="44" spans="5:6" x14ac:dyDescent="0.35">
      <c r="E44" s="14"/>
    </row>
    <row r="45" spans="5:6" x14ac:dyDescent="0.35">
      <c r="E45" s="14"/>
    </row>
    <row r="46" spans="5:6" x14ac:dyDescent="0.35">
      <c r="E46" s="14"/>
    </row>
    <row r="47" spans="5:6" x14ac:dyDescent="0.35">
      <c r="E47" s="14"/>
    </row>
    <row r="48" spans="5:6" x14ac:dyDescent="0.35">
      <c r="E48" s="14"/>
    </row>
    <row r="49" spans="5:5" x14ac:dyDescent="0.35">
      <c r="E49" s="14"/>
    </row>
    <row r="50" spans="5:5" x14ac:dyDescent="0.35">
      <c r="E50" s="14"/>
    </row>
    <row r="51" spans="5:5" x14ac:dyDescent="0.35">
      <c r="E51" s="14"/>
    </row>
    <row r="52" spans="5:5" x14ac:dyDescent="0.35">
      <c r="E52" s="14"/>
    </row>
    <row r="53" spans="5:5" x14ac:dyDescent="0.35">
      <c r="E53" s="14"/>
    </row>
    <row r="54" spans="5:5" x14ac:dyDescent="0.35">
      <c r="E54" s="14"/>
    </row>
    <row r="55" spans="5:5" x14ac:dyDescent="0.35">
      <c r="E55" s="14"/>
    </row>
    <row r="56" spans="5:5" x14ac:dyDescent="0.35">
      <c r="E56" s="14"/>
    </row>
    <row r="57" spans="5:5" x14ac:dyDescent="0.35">
      <c r="E57" s="14"/>
    </row>
    <row r="58" spans="5:5" x14ac:dyDescent="0.35">
      <c r="E58" s="14"/>
    </row>
    <row r="59" spans="5:5" x14ac:dyDescent="0.35">
      <c r="E59" s="14"/>
    </row>
    <row r="60" spans="5:5" x14ac:dyDescent="0.35">
      <c r="E60" s="14"/>
    </row>
    <row r="61" spans="5:5" x14ac:dyDescent="0.35">
      <c r="E61" s="14"/>
    </row>
    <row r="62" spans="5:5" x14ac:dyDescent="0.35">
      <c r="E62" s="14"/>
    </row>
    <row r="63" spans="5:5" x14ac:dyDescent="0.35">
      <c r="E63" s="14"/>
    </row>
    <row r="64" spans="5:5" x14ac:dyDescent="0.35">
      <c r="E64" s="14"/>
    </row>
    <row r="65" spans="5:5" x14ac:dyDescent="0.35">
      <c r="E65" s="14"/>
    </row>
    <row r="66" spans="5:5" x14ac:dyDescent="0.35">
      <c r="E66" s="14"/>
    </row>
    <row r="67" spans="5:5" x14ac:dyDescent="0.35">
      <c r="E67" s="14"/>
    </row>
    <row r="68" spans="5:5" x14ac:dyDescent="0.35">
      <c r="E68" s="14"/>
    </row>
    <row r="69" spans="5:5" x14ac:dyDescent="0.35">
      <c r="E69" s="14"/>
    </row>
    <row r="70" spans="5:5" x14ac:dyDescent="0.35">
      <c r="E70" s="14"/>
    </row>
    <row r="71" spans="5:5" x14ac:dyDescent="0.35">
      <c r="E71" s="14"/>
    </row>
    <row r="72" spans="5:5" x14ac:dyDescent="0.35">
      <c r="E72" s="14"/>
    </row>
    <row r="73" spans="5:5" x14ac:dyDescent="0.35">
      <c r="E73" s="14"/>
    </row>
    <row r="74" spans="5:5" x14ac:dyDescent="0.35">
      <c r="E74" s="14"/>
    </row>
    <row r="75" spans="5:5" x14ac:dyDescent="0.35">
      <c r="E75" s="14"/>
    </row>
    <row r="76" spans="5:5" x14ac:dyDescent="0.35">
      <c r="E76" s="14"/>
    </row>
    <row r="77" spans="5:5" x14ac:dyDescent="0.35">
      <c r="E77" s="14"/>
    </row>
    <row r="78" spans="5:5" x14ac:dyDescent="0.35">
      <c r="E78" s="14"/>
    </row>
    <row r="79" spans="5:5" x14ac:dyDescent="0.35">
      <c r="E79" s="14"/>
    </row>
    <row r="80" spans="5:5" x14ac:dyDescent="0.35">
      <c r="E80" s="14"/>
    </row>
    <row r="81" spans="5:5" x14ac:dyDescent="0.35">
      <c r="E81" s="14"/>
    </row>
    <row r="82" spans="5:5" x14ac:dyDescent="0.35">
      <c r="E82" s="14"/>
    </row>
    <row r="83" spans="5:5" x14ac:dyDescent="0.35">
      <c r="E83" s="14"/>
    </row>
    <row r="84" spans="5:5" x14ac:dyDescent="0.35">
      <c r="E84" s="14"/>
    </row>
    <row r="85" spans="5:5" x14ac:dyDescent="0.35">
      <c r="E85" s="14"/>
    </row>
    <row r="86" spans="5:5" x14ac:dyDescent="0.35">
      <c r="E86" s="14"/>
    </row>
    <row r="87" spans="5:5" x14ac:dyDescent="0.35">
      <c r="E87" s="14"/>
    </row>
    <row r="88" spans="5:5" x14ac:dyDescent="0.35">
      <c r="E88" s="14"/>
    </row>
    <row r="89" spans="5:5" x14ac:dyDescent="0.35">
      <c r="E89" s="14"/>
    </row>
    <row r="90" spans="5:5" x14ac:dyDescent="0.35">
      <c r="E90" s="14"/>
    </row>
    <row r="91" spans="5:5" x14ac:dyDescent="0.35">
      <c r="E91" s="14"/>
    </row>
    <row r="92" spans="5:5" x14ac:dyDescent="0.35">
      <c r="E92" s="14"/>
    </row>
    <row r="93" spans="5:5" x14ac:dyDescent="0.35">
      <c r="E93" s="14"/>
    </row>
    <row r="94" spans="5:5" x14ac:dyDescent="0.35">
      <c r="E94" s="14"/>
    </row>
    <row r="95" spans="5:5" x14ac:dyDescent="0.35">
      <c r="E95" s="14"/>
    </row>
    <row r="96" spans="5:5" x14ac:dyDescent="0.35">
      <c r="E96" s="14"/>
    </row>
    <row r="97" spans="5:5" x14ac:dyDescent="0.35">
      <c r="E97" s="14"/>
    </row>
    <row r="98" spans="5:5" x14ac:dyDescent="0.35">
      <c r="E98" s="14"/>
    </row>
    <row r="99" spans="5:5" x14ac:dyDescent="0.35">
      <c r="E99" s="14"/>
    </row>
    <row r="100" spans="5:5" x14ac:dyDescent="0.35">
      <c r="E100" s="14"/>
    </row>
    <row r="101" spans="5:5" x14ac:dyDescent="0.35">
      <c r="E101" s="14"/>
    </row>
    <row r="102" spans="5:5" x14ac:dyDescent="0.35">
      <c r="E102" s="14"/>
    </row>
    <row r="103" spans="5:5" x14ac:dyDescent="0.35">
      <c r="E103" s="14"/>
    </row>
    <row r="104" spans="5:5" x14ac:dyDescent="0.35">
      <c r="E104" s="14"/>
    </row>
    <row r="105" spans="5:5" x14ac:dyDescent="0.35">
      <c r="E105" s="14"/>
    </row>
    <row r="106" spans="5:5" x14ac:dyDescent="0.35">
      <c r="E106" s="14"/>
    </row>
    <row r="107" spans="5:5" x14ac:dyDescent="0.35">
      <c r="E107" s="14"/>
    </row>
    <row r="108" spans="5:5" x14ac:dyDescent="0.35">
      <c r="E108" s="14"/>
    </row>
    <row r="109" spans="5:5" x14ac:dyDescent="0.35">
      <c r="E109" s="14"/>
    </row>
    <row r="110" spans="5:5" x14ac:dyDescent="0.35">
      <c r="E110" s="14"/>
    </row>
    <row r="111" spans="5:5" x14ac:dyDescent="0.35">
      <c r="E111" s="14"/>
    </row>
    <row r="112" spans="5:5" x14ac:dyDescent="0.35">
      <c r="E112" s="14"/>
    </row>
    <row r="113" spans="5:5" x14ac:dyDescent="0.35">
      <c r="E113" s="14"/>
    </row>
    <row r="114" spans="5:5" x14ac:dyDescent="0.35">
      <c r="E114" s="14"/>
    </row>
    <row r="115" spans="5:5" x14ac:dyDescent="0.35">
      <c r="E115" s="14"/>
    </row>
    <row r="116" spans="5:5" x14ac:dyDescent="0.35">
      <c r="E116" s="14"/>
    </row>
    <row r="117" spans="5:5" x14ac:dyDescent="0.35">
      <c r="E117" s="14"/>
    </row>
    <row r="118" spans="5:5" x14ac:dyDescent="0.35">
      <c r="E118" s="14"/>
    </row>
    <row r="119" spans="5:5" x14ac:dyDescent="0.35">
      <c r="E119" s="14"/>
    </row>
    <row r="120" spans="5:5" x14ac:dyDescent="0.35">
      <c r="E120" s="14"/>
    </row>
    <row r="121" spans="5:5" x14ac:dyDescent="0.35">
      <c r="E121" s="14"/>
    </row>
    <row r="122" spans="5:5" x14ac:dyDescent="0.35">
      <c r="E122" s="14"/>
    </row>
    <row r="123" spans="5:5" x14ac:dyDescent="0.35">
      <c r="E123" s="14"/>
    </row>
    <row r="124" spans="5:5" x14ac:dyDescent="0.35">
      <c r="E124" s="14"/>
    </row>
    <row r="125" spans="5:5" x14ac:dyDescent="0.35">
      <c r="E125" s="14"/>
    </row>
    <row r="126" spans="5:5" x14ac:dyDescent="0.35">
      <c r="E126" s="14"/>
    </row>
    <row r="127" spans="5:5" x14ac:dyDescent="0.35">
      <c r="E127" s="14"/>
    </row>
    <row r="128" spans="5:5" x14ac:dyDescent="0.35">
      <c r="E128" s="14"/>
    </row>
    <row r="129" spans="5:5" x14ac:dyDescent="0.35">
      <c r="E129" s="14"/>
    </row>
    <row r="130" spans="5:5" x14ac:dyDescent="0.35">
      <c r="E130" s="14"/>
    </row>
    <row r="131" spans="5:5" x14ac:dyDescent="0.35">
      <c r="E131" s="14"/>
    </row>
    <row r="132" spans="5:5" x14ac:dyDescent="0.35">
      <c r="E132" s="14"/>
    </row>
    <row r="133" spans="5:5" x14ac:dyDescent="0.35">
      <c r="E133" s="14"/>
    </row>
    <row r="134" spans="5:5" x14ac:dyDescent="0.35">
      <c r="E134" s="14"/>
    </row>
    <row r="135" spans="5:5" x14ac:dyDescent="0.35">
      <c r="E135" s="14"/>
    </row>
    <row r="136" spans="5:5" x14ac:dyDescent="0.35">
      <c r="E136" s="14"/>
    </row>
    <row r="137" spans="5:5" x14ac:dyDescent="0.35">
      <c r="E137" s="14"/>
    </row>
    <row r="138" spans="5:5" x14ac:dyDescent="0.35">
      <c r="E138" s="14"/>
    </row>
    <row r="139" spans="5:5" x14ac:dyDescent="0.35">
      <c r="E139" s="14"/>
    </row>
    <row r="140" spans="5:5" x14ac:dyDescent="0.35">
      <c r="E140" s="14"/>
    </row>
    <row r="141" spans="5:5" x14ac:dyDescent="0.35">
      <c r="E141" s="14"/>
    </row>
    <row r="142" spans="5:5" x14ac:dyDescent="0.35">
      <c r="E142" s="14"/>
    </row>
    <row r="143" spans="5:5" x14ac:dyDescent="0.35">
      <c r="E143" s="14"/>
    </row>
    <row r="144" spans="5:5" x14ac:dyDescent="0.35">
      <c r="E144" s="14"/>
    </row>
    <row r="145" spans="5:5" x14ac:dyDescent="0.35">
      <c r="E145" s="14"/>
    </row>
    <row r="146" spans="5:5" x14ac:dyDescent="0.35">
      <c r="E146" s="14"/>
    </row>
    <row r="147" spans="5:5" x14ac:dyDescent="0.35">
      <c r="E147" s="14"/>
    </row>
    <row r="148" spans="5:5" x14ac:dyDescent="0.35">
      <c r="E148" s="14"/>
    </row>
    <row r="149" spans="5:5" x14ac:dyDescent="0.35">
      <c r="E149" s="14"/>
    </row>
    <row r="150" spans="5:5" x14ac:dyDescent="0.35">
      <c r="E150" s="14"/>
    </row>
    <row r="151" spans="5:5" x14ac:dyDescent="0.35">
      <c r="E151" s="14"/>
    </row>
    <row r="152" spans="5:5" x14ac:dyDescent="0.35">
      <c r="E152" s="14"/>
    </row>
    <row r="153" spans="5:5" x14ac:dyDescent="0.35">
      <c r="E153" s="14"/>
    </row>
    <row r="154" spans="5:5" x14ac:dyDescent="0.35">
      <c r="E154" s="14"/>
    </row>
    <row r="155" spans="5:5" x14ac:dyDescent="0.35">
      <c r="E155" s="14"/>
    </row>
    <row r="156" spans="5:5" x14ac:dyDescent="0.35">
      <c r="E156" s="14"/>
    </row>
    <row r="157" spans="5:5" x14ac:dyDescent="0.35">
      <c r="E157" s="14"/>
    </row>
    <row r="158" spans="5:5" x14ac:dyDescent="0.35">
      <c r="E158" s="14"/>
    </row>
    <row r="159" spans="5:5" x14ac:dyDescent="0.35">
      <c r="E159" s="14"/>
    </row>
    <row r="160" spans="5:5" x14ac:dyDescent="0.35">
      <c r="E160" s="14"/>
    </row>
    <row r="161" spans="5:5" x14ac:dyDescent="0.35">
      <c r="E161" s="14"/>
    </row>
    <row r="162" spans="5:5" x14ac:dyDescent="0.35">
      <c r="E162" s="14"/>
    </row>
    <row r="163" spans="5:5" x14ac:dyDescent="0.35">
      <c r="E163" s="14"/>
    </row>
    <row r="164" spans="5:5" x14ac:dyDescent="0.35">
      <c r="E164" s="14"/>
    </row>
    <row r="165" spans="5:5" x14ac:dyDescent="0.35">
      <c r="E165" s="14"/>
    </row>
    <row r="166" spans="5:5" x14ac:dyDescent="0.35">
      <c r="E166" s="14"/>
    </row>
    <row r="167" spans="5:5" x14ac:dyDescent="0.35">
      <c r="E167" s="14"/>
    </row>
    <row r="168" spans="5:5" x14ac:dyDescent="0.35">
      <c r="E168" s="14"/>
    </row>
    <row r="169" spans="5:5" x14ac:dyDescent="0.35">
      <c r="E169" s="14"/>
    </row>
    <row r="170" spans="5:5" x14ac:dyDescent="0.35">
      <c r="E170" s="14"/>
    </row>
    <row r="171" spans="5:5" x14ac:dyDescent="0.35">
      <c r="E171" s="14"/>
    </row>
    <row r="172" spans="5:5" x14ac:dyDescent="0.35">
      <c r="E172" s="14"/>
    </row>
    <row r="173" spans="5:5" x14ac:dyDescent="0.35">
      <c r="E173" s="14"/>
    </row>
    <row r="174" spans="5:5" x14ac:dyDescent="0.35">
      <c r="E174" s="14"/>
    </row>
    <row r="175" spans="5:5" x14ac:dyDescent="0.35">
      <c r="E175" s="14"/>
    </row>
    <row r="176" spans="5:5" x14ac:dyDescent="0.35">
      <c r="E176" s="14"/>
    </row>
    <row r="177" spans="5:5" x14ac:dyDescent="0.35">
      <c r="E177" s="14"/>
    </row>
    <row r="178" spans="5:5" x14ac:dyDescent="0.35">
      <c r="E178" s="14"/>
    </row>
    <row r="179" spans="5:5" x14ac:dyDescent="0.35">
      <c r="E179" s="14"/>
    </row>
    <row r="180" spans="5:5" x14ac:dyDescent="0.35">
      <c r="E180" s="14"/>
    </row>
    <row r="181" spans="5:5" x14ac:dyDescent="0.35">
      <c r="E181" s="14"/>
    </row>
    <row r="182" spans="5:5" x14ac:dyDescent="0.35">
      <c r="E182" s="14"/>
    </row>
    <row r="183" spans="5:5" x14ac:dyDescent="0.35">
      <c r="E183" s="14"/>
    </row>
    <row r="184" spans="5:5" x14ac:dyDescent="0.35">
      <c r="E184" s="14"/>
    </row>
    <row r="185" spans="5:5" x14ac:dyDescent="0.35">
      <c r="E185" s="14"/>
    </row>
    <row r="186" spans="5:5" x14ac:dyDescent="0.35">
      <c r="E186" s="14"/>
    </row>
    <row r="187" spans="5:5" x14ac:dyDescent="0.35">
      <c r="E187" s="14"/>
    </row>
    <row r="188" spans="5:5" x14ac:dyDescent="0.35">
      <c r="E188" s="14"/>
    </row>
    <row r="189" spans="5:5" x14ac:dyDescent="0.35">
      <c r="E189" s="14"/>
    </row>
    <row r="190" spans="5:5" x14ac:dyDescent="0.35">
      <c r="E190" s="14"/>
    </row>
    <row r="191" spans="5:5" x14ac:dyDescent="0.35">
      <c r="E191" s="14"/>
    </row>
    <row r="192" spans="5:5" x14ac:dyDescent="0.35">
      <c r="E192" s="14"/>
    </row>
    <row r="193" spans="5:5" x14ac:dyDescent="0.35">
      <c r="E193" s="14"/>
    </row>
    <row r="194" spans="5:5" x14ac:dyDescent="0.35">
      <c r="E194" s="14"/>
    </row>
    <row r="195" spans="5:5" x14ac:dyDescent="0.35">
      <c r="E195" s="14"/>
    </row>
    <row r="196" spans="5:5" x14ac:dyDescent="0.35">
      <c r="E196" s="14"/>
    </row>
    <row r="197" spans="5:5" x14ac:dyDescent="0.35">
      <c r="E197" s="14"/>
    </row>
    <row r="198" spans="5:5" x14ac:dyDescent="0.35">
      <c r="E198" s="14"/>
    </row>
    <row r="199" spans="5:5" x14ac:dyDescent="0.35">
      <c r="E199" s="14"/>
    </row>
    <row r="200" spans="5:5" x14ac:dyDescent="0.35">
      <c r="E200" s="14"/>
    </row>
    <row r="201" spans="5:5" x14ac:dyDescent="0.35">
      <c r="E201" s="14"/>
    </row>
    <row r="202" spans="5:5" x14ac:dyDescent="0.35">
      <c r="E202" s="14"/>
    </row>
    <row r="203" spans="5:5" x14ac:dyDescent="0.35">
      <c r="E203" s="14"/>
    </row>
    <row r="204" spans="5:5" x14ac:dyDescent="0.35">
      <c r="E204" s="14"/>
    </row>
    <row r="205" spans="5:5" x14ac:dyDescent="0.35">
      <c r="E205" s="14"/>
    </row>
    <row r="206" spans="5:5" x14ac:dyDescent="0.35">
      <c r="E206" s="14"/>
    </row>
    <row r="207" spans="5:5" x14ac:dyDescent="0.35">
      <c r="E207" s="14"/>
    </row>
    <row r="208" spans="5:5" x14ac:dyDescent="0.35">
      <c r="E208" s="14"/>
    </row>
    <row r="209" spans="5:5" x14ac:dyDescent="0.35">
      <c r="E209" s="14"/>
    </row>
    <row r="210" spans="5:5" x14ac:dyDescent="0.35">
      <c r="E210" s="14"/>
    </row>
    <row r="211" spans="5:5" x14ac:dyDescent="0.35">
      <c r="E211" s="14"/>
    </row>
    <row r="212" spans="5:5" x14ac:dyDescent="0.35">
      <c r="E212" s="14"/>
    </row>
    <row r="213" spans="5:5" x14ac:dyDescent="0.35">
      <c r="E213" s="14"/>
    </row>
    <row r="214" spans="5:5" x14ac:dyDescent="0.35">
      <c r="E214" s="14"/>
    </row>
    <row r="215" spans="5:5" x14ac:dyDescent="0.35">
      <c r="E215" s="14"/>
    </row>
    <row r="216" spans="5:5" x14ac:dyDescent="0.35">
      <c r="E216" s="14"/>
    </row>
    <row r="217" spans="5:5" x14ac:dyDescent="0.35">
      <c r="E217" s="14"/>
    </row>
    <row r="218" spans="5:5" x14ac:dyDescent="0.35">
      <c r="E218" s="14"/>
    </row>
    <row r="219" spans="5:5" x14ac:dyDescent="0.35">
      <c r="E219" s="14"/>
    </row>
    <row r="220" spans="5:5" x14ac:dyDescent="0.35">
      <c r="E220" s="14"/>
    </row>
    <row r="221" spans="5:5" x14ac:dyDescent="0.35">
      <c r="E221" s="14"/>
    </row>
    <row r="222" spans="5:5" x14ac:dyDescent="0.35">
      <c r="E222" s="14"/>
    </row>
    <row r="223" spans="5:5" x14ac:dyDescent="0.35">
      <c r="E223" s="14"/>
    </row>
    <row r="224" spans="5:5" x14ac:dyDescent="0.35">
      <c r="E224" s="14"/>
    </row>
    <row r="225" spans="5:5" x14ac:dyDescent="0.35">
      <c r="E225" s="14"/>
    </row>
    <row r="226" spans="5:5" x14ac:dyDescent="0.35">
      <c r="E226" s="14"/>
    </row>
    <row r="227" spans="5:5" x14ac:dyDescent="0.35">
      <c r="E227" s="14"/>
    </row>
    <row r="228" spans="5:5" x14ac:dyDescent="0.35">
      <c r="E228" s="14"/>
    </row>
    <row r="229" spans="5:5" x14ac:dyDescent="0.35">
      <c r="E229" s="14"/>
    </row>
    <row r="230" spans="5:5" x14ac:dyDescent="0.35">
      <c r="E230" s="14"/>
    </row>
    <row r="231" spans="5:5" x14ac:dyDescent="0.35">
      <c r="E231" s="14"/>
    </row>
    <row r="232" spans="5:5" x14ac:dyDescent="0.35">
      <c r="E232" s="14"/>
    </row>
    <row r="233" spans="5:5" x14ac:dyDescent="0.35">
      <c r="E233" s="14"/>
    </row>
    <row r="234" spans="5:5" x14ac:dyDescent="0.35">
      <c r="E234" s="14"/>
    </row>
    <row r="235" spans="5:5" x14ac:dyDescent="0.35">
      <c r="E235" s="14"/>
    </row>
    <row r="236" spans="5:5" x14ac:dyDescent="0.35">
      <c r="E236" s="14"/>
    </row>
    <row r="237" spans="5:5" x14ac:dyDescent="0.35">
      <c r="E237" s="14"/>
    </row>
    <row r="238" spans="5:5" x14ac:dyDescent="0.35">
      <c r="E238" s="14"/>
    </row>
    <row r="239" spans="5:5" x14ac:dyDescent="0.35">
      <c r="E239" s="14"/>
    </row>
    <row r="240" spans="5:5" x14ac:dyDescent="0.35">
      <c r="E240" s="14"/>
    </row>
    <row r="241" spans="5:5" x14ac:dyDescent="0.35">
      <c r="E241" s="14"/>
    </row>
    <row r="242" spans="5:5" x14ac:dyDescent="0.35">
      <c r="E242" s="14"/>
    </row>
    <row r="243" spans="5:5" x14ac:dyDescent="0.35">
      <c r="E243" s="14"/>
    </row>
    <row r="244" spans="5:5" x14ac:dyDescent="0.35">
      <c r="E244" s="14"/>
    </row>
    <row r="245" spans="5:5" x14ac:dyDescent="0.35">
      <c r="E245" s="14"/>
    </row>
    <row r="246" spans="5:5" x14ac:dyDescent="0.35">
      <c r="E246" s="14"/>
    </row>
    <row r="247" spans="5:5" x14ac:dyDescent="0.35">
      <c r="E247" s="14"/>
    </row>
    <row r="248" spans="5:5" x14ac:dyDescent="0.35">
      <c r="E248" s="14"/>
    </row>
    <row r="249" spans="5:5" x14ac:dyDescent="0.35">
      <c r="E249" s="14"/>
    </row>
    <row r="250" spans="5:5" x14ac:dyDescent="0.35">
      <c r="E250" s="14"/>
    </row>
    <row r="251" spans="5:5" x14ac:dyDescent="0.35">
      <c r="E251" s="14"/>
    </row>
    <row r="252" spans="5:5" x14ac:dyDescent="0.35">
      <c r="E252" s="14"/>
    </row>
    <row r="253" spans="5:5" x14ac:dyDescent="0.35">
      <c r="E253" s="14"/>
    </row>
    <row r="254" spans="5:5" x14ac:dyDescent="0.35">
      <c r="E254" s="14"/>
    </row>
    <row r="255" spans="5:5" x14ac:dyDescent="0.35">
      <c r="E255" s="14"/>
    </row>
    <row r="256" spans="5:5" x14ac:dyDescent="0.35">
      <c r="E256" s="14"/>
    </row>
    <row r="257" spans="5:5" x14ac:dyDescent="0.35">
      <c r="E257" s="14"/>
    </row>
    <row r="258" spans="5:5" x14ac:dyDescent="0.35">
      <c r="E258" s="14"/>
    </row>
    <row r="259" spans="5:5" x14ac:dyDescent="0.35">
      <c r="E259" s="14"/>
    </row>
    <row r="260" spans="5:5" x14ac:dyDescent="0.35">
      <c r="E260" s="14"/>
    </row>
    <row r="261" spans="5:5" x14ac:dyDescent="0.35">
      <c r="E261" s="14"/>
    </row>
    <row r="262" spans="5:5" x14ac:dyDescent="0.35">
      <c r="E262" s="14"/>
    </row>
    <row r="263" spans="5:5" x14ac:dyDescent="0.35">
      <c r="E263" s="14"/>
    </row>
    <row r="264" spans="5:5" x14ac:dyDescent="0.35">
      <c r="E264" s="14"/>
    </row>
    <row r="265" spans="5:5" x14ac:dyDescent="0.35">
      <c r="E265" s="14"/>
    </row>
    <row r="266" spans="5:5" x14ac:dyDescent="0.35">
      <c r="E266" s="14"/>
    </row>
    <row r="267" spans="5:5" x14ac:dyDescent="0.35">
      <c r="E267" s="14"/>
    </row>
    <row r="268" spans="5:5" x14ac:dyDescent="0.35">
      <c r="E268" s="14"/>
    </row>
    <row r="269" spans="5:5" x14ac:dyDescent="0.35">
      <c r="E269" s="14"/>
    </row>
    <row r="270" spans="5:5" x14ac:dyDescent="0.35">
      <c r="E270" s="14"/>
    </row>
    <row r="271" spans="5:5" x14ac:dyDescent="0.35">
      <c r="E271" s="14"/>
    </row>
    <row r="272" spans="5:5" x14ac:dyDescent="0.35">
      <c r="E272" s="14"/>
    </row>
    <row r="273" spans="5:5" x14ac:dyDescent="0.35">
      <c r="E273" s="14"/>
    </row>
    <row r="274" spans="5:5" x14ac:dyDescent="0.35">
      <c r="E274" s="14"/>
    </row>
    <row r="275" spans="5:5" x14ac:dyDescent="0.35">
      <c r="E275" s="14"/>
    </row>
    <row r="276" spans="5:5" x14ac:dyDescent="0.35">
      <c r="E276" s="14"/>
    </row>
    <row r="277" spans="5:5" x14ac:dyDescent="0.35">
      <c r="E277" s="14"/>
    </row>
    <row r="278" spans="5:5" x14ac:dyDescent="0.35">
      <c r="E278" s="14"/>
    </row>
    <row r="279" spans="5:5" x14ac:dyDescent="0.35">
      <c r="E279" s="14"/>
    </row>
    <row r="280" spans="5:5" x14ac:dyDescent="0.35">
      <c r="E280" s="14"/>
    </row>
    <row r="281" spans="5:5" x14ac:dyDescent="0.35">
      <c r="E281" s="14"/>
    </row>
    <row r="282" spans="5:5" x14ac:dyDescent="0.35">
      <c r="E282" s="14"/>
    </row>
    <row r="283" spans="5:5" x14ac:dyDescent="0.35">
      <c r="E283" s="14"/>
    </row>
    <row r="284" spans="5:5" x14ac:dyDescent="0.35">
      <c r="E284" s="14"/>
    </row>
    <row r="285" spans="5:5" x14ac:dyDescent="0.35">
      <c r="E285" s="14"/>
    </row>
    <row r="286" spans="5:5" x14ac:dyDescent="0.35">
      <c r="E286" s="14"/>
    </row>
    <row r="287" spans="5:5" x14ac:dyDescent="0.35">
      <c r="E287" s="14"/>
    </row>
    <row r="288" spans="5:5" x14ac:dyDescent="0.35">
      <c r="E288" s="14"/>
    </row>
    <row r="289" spans="5:5" x14ac:dyDescent="0.35">
      <c r="E289" s="14"/>
    </row>
    <row r="290" spans="5:5" x14ac:dyDescent="0.35">
      <c r="E290" s="14"/>
    </row>
    <row r="291" spans="5:5" x14ac:dyDescent="0.35">
      <c r="E291" s="14"/>
    </row>
    <row r="292" spans="5:5" x14ac:dyDescent="0.35">
      <c r="E292" s="14"/>
    </row>
    <row r="293" spans="5:5" x14ac:dyDescent="0.35">
      <c r="E293" s="14"/>
    </row>
    <row r="294" spans="5:5" x14ac:dyDescent="0.35">
      <c r="E294" s="14"/>
    </row>
    <row r="295" spans="5:5" x14ac:dyDescent="0.35">
      <c r="E295" s="14"/>
    </row>
    <row r="296" spans="5:5" x14ac:dyDescent="0.35">
      <c r="E296" s="14"/>
    </row>
    <row r="297" spans="5:5" x14ac:dyDescent="0.35">
      <c r="E297" s="14"/>
    </row>
    <row r="298" spans="5:5" x14ac:dyDescent="0.35">
      <c r="E298" s="14"/>
    </row>
    <row r="299" spans="5:5" x14ac:dyDescent="0.35">
      <c r="E299" s="14"/>
    </row>
    <row r="300" spans="5:5" x14ac:dyDescent="0.35">
      <c r="E300" s="14"/>
    </row>
    <row r="301" spans="5:5" x14ac:dyDescent="0.35">
      <c r="E301" s="14"/>
    </row>
    <row r="302" spans="5:5" x14ac:dyDescent="0.35">
      <c r="E302" s="14"/>
    </row>
    <row r="303" spans="5:5" x14ac:dyDescent="0.35">
      <c r="E303" s="14"/>
    </row>
    <row r="304" spans="5:5" x14ac:dyDescent="0.35">
      <c r="E304" s="14"/>
    </row>
    <row r="305" spans="5:5" x14ac:dyDescent="0.35">
      <c r="E305" s="14"/>
    </row>
    <row r="306" spans="5:5" x14ac:dyDescent="0.35">
      <c r="E306" s="14"/>
    </row>
    <row r="307" spans="5:5" x14ac:dyDescent="0.35">
      <c r="E307" s="14"/>
    </row>
    <row r="308" spans="5:5" x14ac:dyDescent="0.35">
      <c r="E308" s="14"/>
    </row>
    <row r="309" spans="5:5" x14ac:dyDescent="0.35">
      <c r="E309" s="14"/>
    </row>
    <row r="310" spans="5:5" x14ac:dyDescent="0.35">
      <c r="E310" s="14"/>
    </row>
    <row r="311" spans="5:5" x14ac:dyDescent="0.35">
      <c r="E311" s="14"/>
    </row>
    <row r="312" spans="5:5" x14ac:dyDescent="0.35">
      <c r="E312" s="14"/>
    </row>
    <row r="313" spans="5:5" x14ac:dyDescent="0.35">
      <c r="E313" s="14"/>
    </row>
    <row r="314" spans="5:5" x14ac:dyDescent="0.35">
      <c r="E314" s="14"/>
    </row>
    <row r="315" spans="5:5" x14ac:dyDescent="0.35">
      <c r="E315" s="14"/>
    </row>
    <row r="316" spans="5:5" x14ac:dyDescent="0.35">
      <c r="E316" s="14"/>
    </row>
    <row r="317" spans="5:5" x14ac:dyDescent="0.35">
      <c r="E317" s="14"/>
    </row>
    <row r="318" spans="5:5" x14ac:dyDescent="0.35">
      <c r="E318" s="14"/>
    </row>
    <row r="319" spans="5:5" x14ac:dyDescent="0.35">
      <c r="E319" s="14"/>
    </row>
    <row r="320" spans="5:5" x14ac:dyDescent="0.35">
      <c r="E320" s="14"/>
    </row>
    <row r="321" spans="5:5" x14ac:dyDescent="0.35">
      <c r="E321" s="14"/>
    </row>
    <row r="322" spans="5:5" x14ac:dyDescent="0.35">
      <c r="E322" s="14"/>
    </row>
    <row r="323" spans="5:5" x14ac:dyDescent="0.35">
      <c r="E323" s="14"/>
    </row>
    <row r="324" spans="5:5" x14ac:dyDescent="0.35">
      <c r="E324" s="14"/>
    </row>
    <row r="325" spans="5:5" x14ac:dyDescent="0.35">
      <c r="E325" s="14"/>
    </row>
    <row r="326" spans="5:5" x14ac:dyDescent="0.35">
      <c r="E326" s="14"/>
    </row>
    <row r="327" spans="5:5" x14ac:dyDescent="0.35">
      <c r="E327" s="14"/>
    </row>
    <row r="328" spans="5:5" x14ac:dyDescent="0.35">
      <c r="E328" s="14"/>
    </row>
    <row r="329" spans="5:5" x14ac:dyDescent="0.35">
      <c r="E329" s="14"/>
    </row>
    <row r="330" spans="5:5" x14ac:dyDescent="0.35">
      <c r="E330" s="14"/>
    </row>
    <row r="331" spans="5:5" x14ac:dyDescent="0.35">
      <c r="E331" s="14"/>
    </row>
    <row r="332" spans="5:5" x14ac:dyDescent="0.35">
      <c r="E332" s="14"/>
    </row>
    <row r="333" spans="5:5" x14ac:dyDescent="0.35">
      <c r="E333" s="14"/>
    </row>
    <row r="334" spans="5:5" x14ac:dyDescent="0.35">
      <c r="E334" s="14"/>
    </row>
    <row r="335" spans="5:5" x14ac:dyDescent="0.35">
      <c r="E335" s="14"/>
    </row>
    <row r="336" spans="5:5" x14ac:dyDescent="0.35">
      <c r="E336" s="14"/>
    </row>
    <row r="337" spans="5:5" x14ac:dyDescent="0.35">
      <c r="E337" s="14"/>
    </row>
    <row r="338" spans="5:5" x14ac:dyDescent="0.35">
      <c r="E338" s="14"/>
    </row>
    <row r="339" spans="5:5" x14ac:dyDescent="0.35">
      <c r="E339" s="14"/>
    </row>
    <row r="340" spans="5:5" x14ac:dyDescent="0.35">
      <c r="E340" s="14"/>
    </row>
    <row r="341" spans="5:5" x14ac:dyDescent="0.35">
      <c r="E341" s="14"/>
    </row>
    <row r="342" spans="5:5" x14ac:dyDescent="0.35">
      <c r="E342" s="14"/>
    </row>
    <row r="343" spans="5:5" x14ac:dyDescent="0.35">
      <c r="E343" s="14"/>
    </row>
    <row r="344" spans="5:5" x14ac:dyDescent="0.35">
      <c r="E344" s="14"/>
    </row>
    <row r="345" spans="5:5" x14ac:dyDescent="0.35">
      <c r="E345" s="14"/>
    </row>
    <row r="346" spans="5:5" x14ac:dyDescent="0.35">
      <c r="E346" s="14"/>
    </row>
    <row r="347" spans="5:5" x14ac:dyDescent="0.35">
      <c r="E347" s="14"/>
    </row>
    <row r="348" spans="5:5" x14ac:dyDescent="0.35">
      <c r="E348" s="14"/>
    </row>
    <row r="349" spans="5:5" x14ac:dyDescent="0.35">
      <c r="E349" s="14"/>
    </row>
    <row r="350" spans="5:5" x14ac:dyDescent="0.35">
      <c r="E350" s="14"/>
    </row>
    <row r="351" spans="5:5" x14ac:dyDescent="0.35">
      <c r="E351" s="14"/>
    </row>
    <row r="352" spans="5:5" x14ac:dyDescent="0.35">
      <c r="E352" s="14"/>
    </row>
    <row r="353" spans="5:5" x14ac:dyDescent="0.35">
      <c r="E353" s="14"/>
    </row>
    <row r="354" spans="5:5" x14ac:dyDescent="0.35">
      <c r="E354" s="14"/>
    </row>
    <row r="355" spans="5:5" x14ac:dyDescent="0.35">
      <c r="E355" s="14"/>
    </row>
    <row r="356" spans="5:5" x14ac:dyDescent="0.35">
      <c r="E356" s="14"/>
    </row>
    <row r="357" spans="5:5" x14ac:dyDescent="0.35">
      <c r="E357" s="14"/>
    </row>
    <row r="358" spans="5:5" x14ac:dyDescent="0.35">
      <c r="E358" s="14"/>
    </row>
    <row r="359" spans="5:5" x14ac:dyDescent="0.35">
      <c r="E359" s="14"/>
    </row>
    <row r="360" spans="5:5" x14ac:dyDescent="0.35">
      <c r="E360" s="14"/>
    </row>
    <row r="361" spans="5:5" x14ac:dyDescent="0.35">
      <c r="E361" s="14"/>
    </row>
    <row r="362" spans="5:5" x14ac:dyDescent="0.35">
      <c r="E362" s="14"/>
    </row>
    <row r="363" spans="5:5" x14ac:dyDescent="0.35">
      <c r="E363" s="14"/>
    </row>
    <row r="364" spans="5:5" x14ac:dyDescent="0.35">
      <c r="E364" s="14"/>
    </row>
    <row r="365" spans="5:5" x14ac:dyDescent="0.35">
      <c r="E365" s="14"/>
    </row>
    <row r="366" spans="5:5" x14ac:dyDescent="0.35">
      <c r="E366" s="14"/>
    </row>
    <row r="367" spans="5:5" x14ac:dyDescent="0.35">
      <c r="E367" s="14"/>
    </row>
    <row r="368" spans="5:5" x14ac:dyDescent="0.35">
      <c r="E368" s="14"/>
    </row>
    <row r="369" spans="5:5" x14ac:dyDescent="0.35">
      <c r="E369" s="14"/>
    </row>
    <row r="370" spans="5:5" x14ac:dyDescent="0.35">
      <c r="E370" s="14"/>
    </row>
    <row r="371" spans="5:5" x14ac:dyDescent="0.35">
      <c r="E371" s="14"/>
    </row>
    <row r="372" spans="5:5" x14ac:dyDescent="0.35">
      <c r="E372" s="14"/>
    </row>
    <row r="373" spans="5:5" x14ac:dyDescent="0.35">
      <c r="E373" s="14"/>
    </row>
    <row r="374" spans="5:5" x14ac:dyDescent="0.35">
      <c r="E374" s="14"/>
    </row>
    <row r="375" spans="5:5" x14ac:dyDescent="0.35">
      <c r="E375" s="14"/>
    </row>
    <row r="376" spans="5:5" x14ac:dyDescent="0.35">
      <c r="E376" s="14"/>
    </row>
    <row r="377" spans="5:5" x14ac:dyDescent="0.35">
      <c r="E377" s="14"/>
    </row>
    <row r="378" spans="5:5" x14ac:dyDescent="0.35">
      <c r="E378" s="14"/>
    </row>
    <row r="379" spans="5:5" x14ac:dyDescent="0.35">
      <c r="E379" s="14"/>
    </row>
    <row r="380" spans="5:5" x14ac:dyDescent="0.35">
      <c r="E380" s="14"/>
    </row>
    <row r="381" spans="5:5" x14ac:dyDescent="0.35">
      <c r="E381" s="14"/>
    </row>
    <row r="382" spans="5:5" x14ac:dyDescent="0.35">
      <c r="E382" s="14"/>
    </row>
    <row r="383" spans="5:5" x14ac:dyDescent="0.35">
      <c r="E383" s="14"/>
    </row>
    <row r="384" spans="5:5" x14ac:dyDescent="0.35">
      <c r="E384" s="14"/>
    </row>
    <row r="385" spans="5:5" x14ac:dyDescent="0.35">
      <c r="E385" s="14"/>
    </row>
    <row r="386" spans="5:5" x14ac:dyDescent="0.35">
      <c r="E386" s="14"/>
    </row>
    <row r="387" spans="5:5" x14ac:dyDescent="0.35">
      <c r="E387" s="14"/>
    </row>
    <row r="388" spans="5:5" x14ac:dyDescent="0.35">
      <c r="E388" s="14"/>
    </row>
    <row r="389" spans="5:5" x14ac:dyDescent="0.35">
      <c r="E389" s="14"/>
    </row>
    <row r="390" spans="5:5" x14ac:dyDescent="0.35">
      <c r="E390" s="14"/>
    </row>
    <row r="391" spans="5:5" x14ac:dyDescent="0.35">
      <c r="E391" s="14"/>
    </row>
    <row r="392" spans="5:5" x14ac:dyDescent="0.35">
      <c r="E392" s="14"/>
    </row>
    <row r="393" spans="5:5" x14ac:dyDescent="0.35">
      <c r="E393" s="14"/>
    </row>
    <row r="394" spans="5:5" x14ac:dyDescent="0.35">
      <c r="E394" s="14"/>
    </row>
    <row r="395" spans="5:5" x14ac:dyDescent="0.35">
      <c r="E395" s="14"/>
    </row>
    <row r="396" spans="5:5" x14ac:dyDescent="0.35">
      <c r="E396" s="14"/>
    </row>
    <row r="397" spans="5:5" x14ac:dyDescent="0.35">
      <c r="E397" s="14"/>
    </row>
    <row r="398" spans="5:5" x14ac:dyDescent="0.35">
      <c r="E398" s="14"/>
    </row>
    <row r="399" spans="5:5" x14ac:dyDescent="0.35">
      <c r="E399" s="14"/>
    </row>
    <row r="400" spans="5:5" x14ac:dyDescent="0.35">
      <c r="E400" s="14"/>
    </row>
    <row r="401" spans="5:5" x14ac:dyDescent="0.35">
      <c r="E401" s="14"/>
    </row>
    <row r="402" spans="5:5" x14ac:dyDescent="0.35">
      <c r="E402" s="14"/>
    </row>
    <row r="403" spans="5:5" x14ac:dyDescent="0.35">
      <c r="E403" s="14"/>
    </row>
    <row r="404" spans="5:5" x14ac:dyDescent="0.35">
      <c r="E404" s="14"/>
    </row>
    <row r="405" spans="5:5" x14ac:dyDescent="0.35">
      <c r="E405" s="14"/>
    </row>
    <row r="406" spans="5:5" x14ac:dyDescent="0.35">
      <c r="E406" s="14"/>
    </row>
    <row r="407" spans="5:5" x14ac:dyDescent="0.35">
      <c r="E407" s="14"/>
    </row>
    <row r="408" spans="5:5" x14ac:dyDescent="0.35">
      <c r="E408" s="14"/>
    </row>
    <row r="409" spans="5:5" x14ac:dyDescent="0.35">
      <c r="E409" s="14"/>
    </row>
    <row r="410" spans="5:5" x14ac:dyDescent="0.35">
      <c r="E410" s="14"/>
    </row>
    <row r="411" spans="5:5" x14ac:dyDescent="0.35">
      <c r="E411" s="14"/>
    </row>
    <row r="412" spans="5:5" x14ac:dyDescent="0.35">
      <c r="E412" s="14"/>
    </row>
    <row r="413" spans="5:5" x14ac:dyDescent="0.35">
      <c r="E413" s="14"/>
    </row>
    <row r="414" spans="5:5" x14ac:dyDescent="0.35">
      <c r="E414" s="14"/>
    </row>
    <row r="415" spans="5:5" x14ac:dyDescent="0.35">
      <c r="E415" s="14"/>
    </row>
    <row r="416" spans="5:5" x14ac:dyDescent="0.35">
      <c r="E416" s="14"/>
    </row>
    <row r="417" spans="5:5" x14ac:dyDescent="0.35">
      <c r="E417" s="14"/>
    </row>
    <row r="418" spans="5:5" x14ac:dyDescent="0.35">
      <c r="E418" s="14"/>
    </row>
    <row r="419" spans="5:5" x14ac:dyDescent="0.35">
      <c r="E419" s="14"/>
    </row>
    <row r="420" spans="5:5" x14ac:dyDescent="0.35">
      <c r="E420" s="14"/>
    </row>
    <row r="421" spans="5:5" x14ac:dyDescent="0.35">
      <c r="E421" s="14"/>
    </row>
    <row r="422" spans="5:5" x14ac:dyDescent="0.35">
      <c r="E422" s="14"/>
    </row>
    <row r="423" spans="5:5" x14ac:dyDescent="0.35">
      <c r="E423" s="14"/>
    </row>
    <row r="424" spans="5:5" x14ac:dyDescent="0.35">
      <c r="E424" s="14"/>
    </row>
    <row r="425" spans="5:5" x14ac:dyDescent="0.35">
      <c r="E425" s="14"/>
    </row>
    <row r="426" spans="5:5" x14ac:dyDescent="0.35">
      <c r="E426" s="14"/>
    </row>
    <row r="427" spans="5:5" x14ac:dyDescent="0.35">
      <c r="E427" s="14"/>
    </row>
    <row r="428" spans="5:5" x14ac:dyDescent="0.35">
      <c r="E428" s="14"/>
    </row>
    <row r="429" spans="5:5" x14ac:dyDescent="0.35">
      <c r="E429" s="14"/>
    </row>
    <row r="430" spans="5:5" x14ac:dyDescent="0.35">
      <c r="E430" s="14"/>
    </row>
    <row r="431" spans="5:5" x14ac:dyDescent="0.35">
      <c r="E431" s="14"/>
    </row>
    <row r="432" spans="5:5" x14ac:dyDescent="0.35">
      <c r="E432" s="14"/>
    </row>
    <row r="433" spans="5:5" x14ac:dyDescent="0.35">
      <c r="E433" s="14"/>
    </row>
    <row r="434" spans="5:5" x14ac:dyDescent="0.35">
      <c r="E434" s="14"/>
    </row>
    <row r="435" spans="5:5" x14ac:dyDescent="0.35">
      <c r="E435" s="14"/>
    </row>
    <row r="436" spans="5:5" x14ac:dyDescent="0.35">
      <c r="E436" s="14"/>
    </row>
    <row r="437" spans="5:5" x14ac:dyDescent="0.35">
      <c r="E437" s="14"/>
    </row>
    <row r="438" spans="5:5" x14ac:dyDescent="0.35">
      <c r="E438" s="14"/>
    </row>
    <row r="439" spans="5:5" x14ac:dyDescent="0.35">
      <c r="E439" s="14"/>
    </row>
    <row r="440" spans="5:5" x14ac:dyDescent="0.35">
      <c r="E440" s="14"/>
    </row>
    <row r="441" spans="5:5" x14ac:dyDescent="0.35">
      <c r="E441" s="14"/>
    </row>
    <row r="442" spans="5:5" x14ac:dyDescent="0.35">
      <c r="E442" s="14"/>
    </row>
    <row r="443" spans="5:5" x14ac:dyDescent="0.35">
      <c r="E443" s="14"/>
    </row>
    <row r="444" spans="5:5" x14ac:dyDescent="0.35">
      <c r="E444" s="14"/>
    </row>
    <row r="445" spans="5:5" x14ac:dyDescent="0.35">
      <c r="E445" s="14"/>
    </row>
    <row r="446" spans="5:5" x14ac:dyDescent="0.35">
      <c r="E446" s="14"/>
    </row>
    <row r="447" spans="5:5" x14ac:dyDescent="0.35">
      <c r="E447" s="14"/>
    </row>
    <row r="448" spans="5:5" x14ac:dyDescent="0.35">
      <c r="E448" s="14"/>
    </row>
    <row r="449" spans="5:5" x14ac:dyDescent="0.35">
      <c r="E449" s="14"/>
    </row>
    <row r="450" spans="5:5" x14ac:dyDescent="0.35">
      <c r="E450" s="14"/>
    </row>
    <row r="451" spans="5:5" x14ac:dyDescent="0.35">
      <c r="E451" s="14"/>
    </row>
    <row r="452" spans="5:5" x14ac:dyDescent="0.35">
      <c r="E452" s="14"/>
    </row>
    <row r="453" spans="5:5" x14ac:dyDescent="0.35">
      <c r="E453" s="14"/>
    </row>
    <row r="454" spans="5:5" x14ac:dyDescent="0.35">
      <c r="E454" s="14"/>
    </row>
    <row r="455" spans="5:5" x14ac:dyDescent="0.35">
      <c r="E455" s="14"/>
    </row>
    <row r="456" spans="5:5" x14ac:dyDescent="0.35">
      <c r="E456" s="14"/>
    </row>
    <row r="457" spans="5:5" x14ac:dyDescent="0.35">
      <c r="E457" s="14"/>
    </row>
    <row r="458" spans="5:5" x14ac:dyDescent="0.35">
      <c r="E458" s="14"/>
    </row>
    <row r="459" spans="5:5" x14ac:dyDescent="0.35">
      <c r="E459" s="14"/>
    </row>
    <row r="460" spans="5:5" x14ac:dyDescent="0.35">
      <c r="E460" s="14"/>
    </row>
    <row r="461" spans="5:5" x14ac:dyDescent="0.35">
      <c r="E461" s="14"/>
    </row>
    <row r="462" spans="5:5" x14ac:dyDescent="0.35">
      <c r="E462" s="14"/>
    </row>
    <row r="463" spans="5:5" x14ac:dyDescent="0.35">
      <c r="E463" s="14"/>
    </row>
    <row r="464" spans="5:5" x14ac:dyDescent="0.35">
      <c r="E464" s="14"/>
    </row>
    <row r="465" spans="5:5" x14ac:dyDescent="0.35">
      <c r="E465" s="14"/>
    </row>
    <row r="466" spans="5:5" x14ac:dyDescent="0.35">
      <c r="E466" s="14"/>
    </row>
    <row r="467" spans="5:5" x14ac:dyDescent="0.35">
      <c r="E467" s="14"/>
    </row>
    <row r="468" spans="5:5" x14ac:dyDescent="0.35">
      <c r="E468" s="14"/>
    </row>
    <row r="469" spans="5:5" x14ac:dyDescent="0.35">
      <c r="E469" s="14"/>
    </row>
    <row r="470" spans="5:5" x14ac:dyDescent="0.35">
      <c r="E470" s="14"/>
    </row>
    <row r="471" spans="5:5" x14ac:dyDescent="0.35">
      <c r="E471" s="14"/>
    </row>
    <row r="472" spans="5:5" x14ac:dyDescent="0.35">
      <c r="E472" s="14"/>
    </row>
    <row r="473" spans="5:5" x14ac:dyDescent="0.35">
      <c r="E473" s="14"/>
    </row>
    <row r="474" spans="5:5" x14ac:dyDescent="0.35">
      <c r="E474" s="14"/>
    </row>
    <row r="475" spans="5:5" x14ac:dyDescent="0.35">
      <c r="E475" s="14"/>
    </row>
    <row r="476" spans="5:5" x14ac:dyDescent="0.35">
      <c r="E476" s="14"/>
    </row>
    <row r="477" spans="5:5" x14ac:dyDescent="0.35">
      <c r="E477" s="14"/>
    </row>
    <row r="478" spans="5:5" x14ac:dyDescent="0.35">
      <c r="E478" s="14"/>
    </row>
    <row r="479" spans="5:5" x14ac:dyDescent="0.35">
      <c r="E479" s="14"/>
    </row>
    <row r="480" spans="5:5" x14ac:dyDescent="0.35">
      <c r="E480" s="14"/>
    </row>
    <row r="481" spans="5:5" x14ac:dyDescent="0.35">
      <c r="E481" s="14"/>
    </row>
    <row r="482" spans="5:5" x14ac:dyDescent="0.35">
      <c r="E482" s="14"/>
    </row>
    <row r="483" spans="5:5" x14ac:dyDescent="0.35">
      <c r="E483" s="14"/>
    </row>
    <row r="484" spans="5:5" x14ac:dyDescent="0.35">
      <c r="E484" s="14"/>
    </row>
    <row r="485" spans="5:5" x14ac:dyDescent="0.35">
      <c r="E485" s="14"/>
    </row>
    <row r="486" spans="5:5" x14ac:dyDescent="0.35">
      <c r="E486" s="14"/>
    </row>
    <row r="487" spans="5:5" x14ac:dyDescent="0.35">
      <c r="E487" s="14"/>
    </row>
    <row r="488" spans="5:5" x14ac:dyDescent="0.35">
      <c r="E488" s="14"/>
    </row>
    <row r="489" spans="5:5" x14ac:dyDescent="0.35">
      <c r="E489" s="14"/>
    </row>
    <row r="490" spans="5:5" x14ac:dyDescent="0.35">
      <c r="E490" s="14"/>
    </row>
    <row r="491" spans="5:5" x14ac:dyDescent="0.35">
      <c r="E491" s="14"/>
    </row>
    <row r="492" spans="5:5" x14ac:dyDescent="0.35">
      <c r="E492" s="14"/>
    </row>
    <row r="493" spans="5:5" x14ac:dyDescent="0.35">
      <c r="E493" s="14"/>
    </row>
    <row r="494" spans="5:5" x14ac:dyDescent="0.35">
      <c r="E494" s="14"/>
    </row>
    <row r="495" spans="5:5" x14ac:dyDescent="0.35">
      <c r="E495" s="14"/>
    </row>
    <row r="496" spans="5:5" x14ac:dyDescent="0.35">
      <c r="E496" s="14"/>
    </row>
    <row r="497" spans="5:5" x14ac:dyDescent="0.35">
      <c r="E497" s="14"/>
    </row>
    <row r="498" spans="5:5" x14ac:dyDescent="0.35">
      <c r="E498" s="14"/>
    </row>
    <row r="499" spans="5:5" x14ac:dyDescent="0.35">
      <c r="E499" s="14"/>
    </row>
    <row r="500" spans="5:5" x14ac:dyDescent="0.35">
      <c r="E500" s="14"/>
    </row>
    <row r="501" spans="5:5" x14ac:dyDescent="0.35">
      <c r="E501" s="14"/>
    </row>
    <row r="502" spans="5:5" x14ac:dyDescent="0.35">
      <c r="E502" s="14"/>
    </row>
    <row r="503" spans="5:5" x14ac:dyDescent="0.35">
      <c r="E503" s="14"/>
    </row>
    <row r="504" spans="5:5" x14ac:dyDescent="0.35">
      <c r="E504" s="14"/>
    </row>
    <row r="505" spans="5:5" x14ac:dyDescent="0.35">
      <c r="E505" s="14"/>
    </row>
    <row r="506" spans="5:5" x14ac:dyDescent="0.35">
      <c r="E506" s="14"/>
    </row>
    <row r="507" spans="5:5" x14ac:dyDescent="0.35">
      <c r="E507" s="14"/>
    </row>
    <row r="508" spans="5:5" x14ac:dyDescent="0.35">
      <c r="E508" s="14"/>
    </row>
    <row r="509" spans="5:5" x14ac:dyDescent="0.35">
      <c r="E509" s="14"/>
    </row>
    <row r="510" spans="5:5" x14ac:dyDescent="0.35">
      <c r="E510" s="14"/>
    </row>
    <row r="511" spans="5:5" x14ac:dyDescent="0.35">
      <c r="E511" s="14"/>
    </row>
    <row r="512" spans="5:5" x14ac:dyDescent="0.35">
      <c r="E512" s="14"/>
    </row>
    <row r="513" spans="5:5" x14ac:dyDescent="0.35">
      <c r="E513" s="14"/>
    </row>
    <row r="514" spans="5:5" x14ac:dyDescent="0.35">
      <c r="E514" s="14"/>
    </row>
    <row r="515" spans="5:5" x14ac:dyDescent="0.35">
      <c r="E515" s="14"/>
    </row>
    <row r="516" spans="5:5" x14ac:dyDescent="0.35">
      <c r="E516" s="14"/>
    </row>
    <row r="517" spans="5:5" x14ac:dyDescent="0.35">
      <c r="E517" s="14"/>
    </row>
    <row r="518" spans="5:5" x14ac:dyDescent="0.35">
      <c r="E518" s="14"/>
    </row>
    <row r="519" spans="5:5" x14ac:dyDescent="0.35">
      <c r="E519" s="14"/>
    </row>
    <row r="520" spans="5:5" x14ac:dyDescent="0.35">
      <c r="E520" s="14"/>
    </row>
    <row r="521" spans="5:5" x14ac:dyDescent="0.35">
      <c r="E521" s="14"/>
    </row>
    <row r="522" spans="5:5" x14ac:dyDescent="0.35">
      <c r="E522" s="14"/>
    </row>
    <row r="523" spans="5:5" x14ac:dyDescent="0.35">
      <c r="E523" s="14"/>
    </row>
    <row r="524" spans="5:5" x14ac:dyDescent="0.35">
      <c r="E524" s="14"/>
    </row>
    <row r="525" spans="5:5" x14ac:dyDescent="0.35">
      <c r="E525" s="14"/>
    </row>
    <row r="526" spans="5:5" x14ac:dyDescent="0.35">
      <c r="E526" s="14"/>
    </row>
    <row r="527" spans="5:5" x14ac:dyDescent="0.35">
      <c r="E527" s="14"/>
    </row>
    <row r="528" spans="5:5" x14ac:dyDescent="0.35">
      <c r="E528" s="14"/>
    </row>
    <row r="529" spans="5:5" x14ac:dyDescent="0.35">
      <c r="E529" s="14"/>
    </row>
    <row r="530" spans="5:5" x14ac:dyDescent="0.35">
      <c r="E530" s="14"/>
    </row>
    <row r="531" spans="5:5" x14ac:dyDescent="0.35">
      <c r="E531" s="14"/>
    </row>
    <row r="532" spans="5:5" x14ac:dyDescent="0.35">
      <c r="E532" s="14"/>
    </row>
    <row r="533" spans="5:5" x14ac:dyDescent="0.35">
      <c r="E533" s="14"/>
    </row>
    <row r="534" spans="5:5" x14ac:dyDescent="0.35">
      <c r="E534" s="14"/>
    </row>
    <row r="535" spans="5:5" x14ac:dyDescent="0.35">
      <c r="E535" s="14"/>
    </row>
    <row r="536" spans="5:5" x14ac:dyDescent="0.35">
      <c r="E536" s="14"/>
    </row>
    <row r="537" spans="5:5" x14ac:dyDescent="0.35">
      <c r="E537" s="14"/>
    </row>
    <row r="538" spans="5:5" x14ac:dyDescent="0.35">
      <c r="E538" s="14"/>
    </row>
    <row r="539" spans="5:5" x14ac:dyDescent="0.35">
      <c r="E539" s="14"/>
    </row>
    <row r="540" spans="5:5" x14ac:dyDescent="0.35">
      <c r="E540" s="14"/>
    </row>
    <row r="541" spans="5:5" x14ac:dyDescent="0.35">
      <c r="E541" s="14"/>
    </row>
    <row r="542" spans="5:5" x14ac:dyDescent="0.35">
      <c r="E542" s="14"/>
    </row>
    <row r="543" spans="5:5" x14ac:dyDescent="0.35">
      <c r="E543" s="14"/>
    </row>
    <row r="544" spans="5:5" x14ac:dyDescent="0.35">
      <c r="E544" s="14"/>
    </row>
    <row r="545" spans="5:5" x14ac:dyDescent="0.35">
      <c r="E545" s="14"/>
    </row>
    <row r="546" spans="5:5" x14ac:dyDescent="0.35">
      <c r="E546" s="14"/>
    </row>
    <row r="547" spans="5:5" x14ac:dyDescent="0.35">
      <c r="E547" s="14"/>
    </row>
    <row r="548" spans="5:5" x14ac:dyDescent="0.35">
      <c r="E548" s="14"/>
    </row>
    <row r="549" spans="5:5" x14ac:dyDescent="0.35">
      <c r="E549" s="14"/>
    </row>
    <row r="550" spans="5:5" x14ac:dyDescent="0.35">
      <c r="E550" s="14"/>
    </row>
    <row r="551" spans="5:5" x14ac:dyDescent="0.35">
      <c r="E551" s="14"/>
    </row>
    <row r="552" spans="5:5" x14ac:dyDescent="0.35">
      <c r="E552" s="14"/>
    </row>
    <row r="553" spans="5:5" x14ac:dyDescent="0.35">
      <c r="E553" s="14"/>
    </row>
    <row r="554" spans="5:5" x14ac:dyDescent="0.35">
      <c r="E554" s="14"/>
    </row>
    <row r="555" spans="5:5" x14ac:dyDescent="0.35">
      <c r="E555" s="14"/>
    </row>
    <row r="556" spans="5:5" x14ac:dyDescent="0.35">
      <c r="E556" s="14"/>
    </row>
    <row r="557" spans="5:5" x14ac:dyDescent="0.35">
      <c r="E557" s="14"/>
    </row>
    <row r="558" spans="5:5" x14ac:dyDescent="0.35">
      <c r="E558" s="14"/>
    </row>
    <row r="559" spans="5:5" x14ac:dyDescent="0.35">
      <c r="E559" s="14"/>
    </row>
    <row r="560" spans="5:5" x14ac:dyDescent="0.35">
      <c r="E560" s="14"/>
    </row>
    <row r="561" spans="5:5" x14ac:dyDescent="0.35">
      <c r="E561" s="14"/>
    </row>
    <row r="562" spans="5:5" x14ac:dyDescent="0.35">
      <c r="E562" s="14"/>
    </row>
    <row r="563" spans="5:5" x14ac:dyDescent="0.35">
      <c r="E563" s="14"/>
    </row>
    <row r="564" spans="5:5" x14ac:dyDescent="0.35">
      <c r="E564" s="14"/>
    </row>
    <row r="565" spans="5:5" x14ac:dyDescent="0.35">
      <c r="E565" s="14"/>
    </row>
    <row r="566" spans="5:5" x14ac:dyDescent="0.35">
      <c r="E566" s="14"/>
    </row>
    <row r="567" spans="5:5" x14ac:dyDescent="0.35">
      <c r="E567" s="14"/>
    </row>
    <row r="568" spans="5:5" x14ac:dyDescent="0.35">
      <c r="E568" s="14"/>
    </row>
    <row r="569" spans="5:5" x14ac:dyDescent="0.35">
      <c r="E569" s="14"/>
    </row>
    <row r="570" spans="5:5" x14ac:dyDescent="0.35">
      <c r="E570" s="14"/>
    </row>
    <row r="571" spans="5:5" x14ac:dyDescent="0.35">
      <c r="E571" s="14"/>
    </row>
    <row r="572" spans="5:5" x14ac:dyDescent="0.35">
      <c r="E572" s="14"/>
    </row>
    <row r="573" spans="5:5" x14ac:dyDescent="0.35">
      <c r="E573" s="14"/>
    </row>
    <row r="574" spans="5:5" x14ac:dyDescent="0.35">
      <c r="E574" s="14"/>
    </row>
    <row r="575" spans="5:5" x14ac:dyDescent="0.35">
      <c r="E575" s="14"/>
    </row>
    <row r="576" spans="5:5" x14ac:dyDescent="0.35">
      <c r="E576" s="14"/>
    </row>
    <row r="577" spans="5:5" x14ac:dyDescent="0.35">
      <c r="E577" s="14"/>
    </row>
    <row r="578" spans="5:5" x14ac:dyDescent="0.35">
      <c r="E578" s="14"/>
    </row>
    <row r="579" spans="5:5" x14ac:dyDescent="0.35">
      <c r="E579" s="14"/>
    </row>
    <row r="580" spans="5:5" x14ac:dyDescent="0.35">
      <c r="E580" s="14"/>
    </row>
    <row r="581" spans="5:5" x14ac:dyDescent="0.35">
      <c r="E581" s="14"/>
    </row>
    <row r="582" spans="5:5" x14ac:dyDescent="0.35">
      <c r="E582" s="14"/>
    </row>
    <row r="583" spans="5:5" x14ac:dyDescent="0.35">
      <c r="E583" s="14"/>
    </row>
    <row r="584" spans="5:5" x14ac:dyDescent="0.35">
      <c r="E584" s="14"/>
    </row>
    <row r="585" spans="5:5" x14ac:dyDescent="0.35">
      <c r="E585" s="14"/>
    </row>
    <row r="586" spans="5:5" x14ac:dyDescent="0.35">
      <c r="E586" s="14"/>
    </row>
    <row r="587" spans="5:5" x14ac:dyDescent="0.35">
      <c r="E587" s="14"/>
    </row>
    <row r="588" spans="5:5" x14ac:dyDescent="0.35">
      <c r="E588" s="14"/>
    </row>
    <row r="589" spans="5:5" x14ac:dyDescent="0.35">
      <c r="E589" s="14"/>
    </row>
    <row r="590" spans="5:5" x14ac:dyDescent="0.35">
      <c r="E590" s="14"/>
    </row>
    <row r="591" spans="5:5" x14ac:dyDescent="0.35">
      <c r="E591" s="14"/>
    </row>
    <row r="592" spans="5:5" x14ac:dyDescent="0.35">
      <c r="E592" s="14"/>
    </row>
    <row r="593" spans="5:5" x14ac:dyDescent="0.35">
      <c r="E593" s="14"/>
    </row>
    <row r="594" spans="5:5" x14ac:dyDescent="0.35">
      <c r="E594" s="14"/>
    </row>
    <row r="595" spans="5:5" x14ac:dyDescent="0.35">
      <c r="E595" s="14"/>
    </row>
    <row r="596" spans="5:5" x14ac:dyDescent="0.35">
      <c r="E596" s="14"/>
    </row>
    <row r="597" spans="5:5" x14ac:dyDescent="0.35">
      <c r="E597" s="14"/>
    </row>
    <row r="598" spans="5:5" x14ac:dyDescent="0.35">
      <c r="E598" s="14"/>
    </row>
    <row r="599" spans="5:5" x14ac:dyDescent="0.35">
      <c r="E599" s="14"/>
    </row>
    <row r="600" spans="5:5" x14ac:dyDescent="0.35">
      <c r="E600" s="14"/>
    </row>
    <row r="601" spans="5:5" x14ac:dyDescent="0.35">
      <c r="E601" s="14"/>
    </row>
    <row r="602" spans="5:5" x14ac:dyDescent="0.35">
      <c r="E602" s="14"/>
    </row>
    <row r="603" spans="5:5" x14ac:dyDescent="0.35">
      <c r="E603" s="14"/>
    </row>
    <row r="604" spans="5:5" x14ac:dyDescent="0.35">
      <c r="E604" s="14"/>
    </row>
    <row r="605" spans="5:5" x14ac:dyDescent="0.35">
      <c r="E605" s="14"/>
    </row>
    <row r="606" spans="5:5" x14ac:dyDescent="0.35">
      <c r="E606" s="14"/>
    </row>
    <row r="607" spans="5:5" x14ac:dyDescent="0.35">
      <c r="E607" s="14"/>
    </row>
    <row r="608" spans="5:5" x14ac:dyDescent="0.35">
      <c r="E608" s="14"/>
    </row>
    <row r="609" spans="5:5" x14ac:dyDescent="0.35">
      <c r="E609" s="14"/>
    </row>
    <row r="610" spans="5:5" x14ac:dyDescent="0.35">
      <c r="E610" s="14"/>
    </row>
    <row r="611" spans="5:5" x14ac:dyDescent="0.35">
      <c r="E611" s="14"/>
    </row>
    <row r="612" spans="5:5" x14ac:dyDescent="0.35">
      <c r="E612" s="14"/>
    </row>
    <row r="613" spans="5:5" x14ac:dyDescent="0.35">
      <c r="E613" s="14"/>
    </row>
    <row r="614" spans="5:5" x14ac:dyDescent="0.35">
      <c r="E614" s="14"/>
    </row>
    <row r="615" spans="5:5" x14ac:dyDescent="0.35">
      <c r="E615" s="14"/>
    </row>
    <row r="616" spans="5:5" x14ac:dyDescent="0.35">
      <c r="E616" s="14"/>
    </row>
    <row r="617" spans="5:5" x14ac:dyDescent="0.35">
      <c r="E617" s="14"/>
    </row>
    <row r="618" spans="5:5" x14ac:dyDescent="0.35">
      <c r="E618" s="14"/>
    </row>
    <row r="619" spans="5:5" x14ac:dyDescent="0.35">
      <c r="E619" s="14"/>
    </row>
    <row r="620" spans="5:5" x14ac:dyDescent="0.35">
      <c r="E620" s="14"/>
    </row>
    <row r="621" spans="5:5" x14ac:dyDescent="0.35">
      <c r="E621" s="14"/>
    </row>
    <row r="622" spans="5:5" x14ac:dyDescent="0.35">
      <c r="E622" s="14"/>
    </row>
    <row r="623" spans="5:5" x14ac:dyDescent="0.35">
      <c r="E623" s="14"/>
    </row>
    <row r="624" spans="5:5" x14ac:dyDescent="0.35">
      <c r="E624" s="14"/>
    </row>
    <row r="625" spans="5:5" x14ac:dyDescent="0.35">
      <c r="E625" s="14"/>
    </row>
    <row r="626" spans="5:5" x14ac:dyDescent="0.35">
      <c r="E626" s="14"/>
    </row>
    <row r="627" spans="5:5" x14ac:dyDescent="0.35">
      <c r="E627" s="14"/>
    </row>
    <row r="628" spans="5:5" x14ac:dyDescent="0.35">
      <c r="E628" s="14"/>
    </row>
    <row r="629" spans="5:5" x14ac:dyDescent="0.35">
      <c r="E629" s="14"/>
    </row>
    <row r="630" spans="5:5" x14ac:dyDescent="0.35">
      <c r="E630" s="14"/>
    </row>
    <row r="631" spans="5:5" x14ac:dyDescent="0.35">
      <c r="E631" s="14"/>
    </row>
    <row r="632" spans="5:5" x14ac:dyDescent="0.35">
      <c r="E632" s="14"/>
    </row>
    <row r="633" spans="5:5" x14ac:dyDescent="0.35">
      <c r="E633" s="14"/>
    </row>
    <row r="634" spans="5:5" x14ac:dyDescent="0.35">
      <c r="E634" s="14"/>
    </row>
    <row r="635" spans="5:5" x14ac:dyDescent="0.35">
      <c r="E635" s="14"/>
    </row>
    <row r="636" spans="5:5" x14ac:dyDescent="0.35">
      <c r="E636" s="14"/>
    </row>
    <row r="637" spans="5:5" x14ac:dyDescent="0.35">
      <c r="E637" s="14"/>
    </row>
    <row r="638" spans="5:5" x14ac:dyDescent="0.35">
      <c r="E638" s="14"/>
    </row>
    <row r="639" spans="5:5" x14ac:dyDescent="0.35">
      <c r="E639" s="14"/>
    </row>
    <row r="640" spans="5:5" x14ac:dyDescent="0.35">
      <c r="E640" s="14"/>
    </row>
    <row r="641" spans="5:5" x14ac:dyDescent="0.35">
      <c r="E641" s="14"/>
    </row>
    <row r="642" spans="5:5" x14ac:dyDescent="0.35">
      <c r="E642" s="14"/>
    </row>
    <row r="643" spans="5:5" x14ac:dyDescent="0.35">
      <c r="E643" s="14"/>
    </row>
    <row r="644" spans="5:5" x14ac:dyDescent="0.35">
      <c r="E644" s="14"/>
    </row>
    <row r="645" spans="5:5" x14ac:dyDescent="0.35">
      <c r="E645" s="14"/>
    </row>
    <row r="646" spans="5:5" x14ac:dyDescent="0.35">
      <c r="E646" s="14"/>
    </row>
    <row r="647" spans="5:5" x14ac:dyDescent="0.35">
      <c r="E647" s="14"/>
    </row>
    <row r="648" spans="5:5" x14ac:dyDescent="0.35">
      <c r="E648" s="14"/>
    </row>
    <row r="649" spans="5:5" x14ac:dyDescent="0.35">
      <c r="E649" s="14"/>
    </row>
    <row r="650" spans="5:5" x14ac:dyDescent="0.35">
      <c r="E650" s="14"/>
    </row>
    <row r="651" spans="5:5" x14ac:dyDescent="0.35">
      <c r="E651" s="14"/>
    </row>
    <row r="652" spans="5:5" x14ac:dyDescent="0.35">
      <c r="E652" s="14"/>
    </row>
    <row r="653" spans="5:5" x14ac:dyDescent="0.35">
      <c r="E653" s="14"/>
    </row>
    <row r="654" spans="5:5" x14ac:dyDescent="0.35">
      <c r="E654" s="14"/>
    </row>
    <row r="655" spans="5:5" x14ac:dyDescent="0.35">
      <c r="E655" s="14"/>
    </row>
    <row r="656" spans="5:5" x14ac:dyDescent="0.35">
      <c r="E656" s="14"/>
    </row>
    <row r="657" spans="5:5" x14ac:dyDescent="0.35">
      <c r="E657" s="14"/>
    </row>
    <row r="658" spans="5:5" x14ac:dyDescent="0.35">
      <c r="E658" s="14"/>
    </row>
    <row r="659" spans="5:5" x14ac:dyDescent="0.35">
      <c r="E659" s="14"/>
    </row>
    <row r="660" spans="5:5" x14ac:dyDescent="0.35">
      <c r="E660" s="14"/>
    </row>
    <row r="661" spans="5:5" x14ac:dyDescent="0.35">
      <c r="E661" s="14"/>
    </row>
    <row r="662" spans="5:5" x14ac:dyDescent="0.35">
      <c r="E662" s="14"/>
    </row>
    <row r="663" spans="5:5" x14ac:dyDescent="0.35">
      <c r="E663" s="14"/>
    </row>
    <row r="664" spans="5:5" x14ac:dyDescent="0.35">
      <c r="E664" s="14"/>
    </row>
    <row r="665" spans="5:5" x14ac:dyDescent="0.35">
      <c r="E665" s="14"/>
    </row>
    <row r="666" spans="5:5" x14ac:dyDescent="0.35">
      <c r="E666" s="14"/>
    </row>
    <row r="667" spans="5:5" x14ac:dyDescent="0.35">
      <c r="E667" s="14"/>
    </row>
    <row r="668" spans="5:5" x14ac:dyDescent="0.35">
      <c r="E668" s="14"/>
    </row>
    <row r="669" spans="5:5" x14ac:dyDescent="0.35">
      <c r="E669" s="14"/>
    </row>
    <row r="670" spans="5:5" x14ac:dyDescent="0.35">
      <c r="E670" s="14"/>
    </row>
    <row r="671" spans="5:5" x14ac:dyDescent="0.35">
      <c r="E671" s="14"/>
    </row>
    <row r="672" spans="5:5" x14ac:dyDescent="0.35">
      <c r="E672" s="14"/>
    </row>
    <row r="673" spans="5:5" x14ac:dyDescent="0.35">
      <c r="E673" s="14"/>
    </row>
    <row r="674" spans="5:5" x14ac:dyDescent="0.35">
      <c r="E674" s="14"/>
    </row>
    <row r="675" spans="5:5" x14ac:dyDescent="0.35">
      <c r="E675" s="14"/>
    </row>
    <row r="676" spans="5:5" x14ac:dyDescent="0.35">
      <c r="E676" s="14"/>
    </row>
    <row r="677" spans="5:5" x14ac:dyDescent="0.35">
      <c r="E677" s="14"/>
    </row>
    <row r="678" spans="5:5" x14ac:dyDescent="0.35">
      <c r="E678" s="14"/>
    </row>
    <row r="679" spans="5:5" x14ac:dyDescent="0.35">
      <c r="E679" s="14"/>
    </row>
    <row r="680" spans="5:5" x14ac:dyDescent="0.35">
      <c r="E680" s="14"/>
    </row>
    <row r="681" spans="5:5" x14ac:dyDescent="0.35">
      <c r="E681" s="14"/>
    </row>
    <row r="682" spans="5:5" x14ac:dyDescent="0.35">
      <c r="E682" s="14"/>
    </row>
    <row r="683" spans="5:5" x14ac:dyDescent="0.35">
      <c r="E683" s="14"/>
    </row>
    <row r="684" spans="5:5" x14ac:dyDescent="0.35">
      <c r="E684" s="14"/>
    </row>
    <row r="685" spans="5:5" x14ac:dyDescent="0.35">
      <c r="E685" s="14"/>
    </row>
    <row r="686" spans="5:5" x14ac:dyDescent="0.35">
      <c r="E686" s="14"/>
    </row>
    <row r="687" spans="5:5" x14ac:dyDescent="0.35">
      <c r="E687" s="14"/>
    </row>
    <row r="688" spans="5:5" x14ac:dyDescent="0.35">
      <c r="E688" s="14"/>
    </row>
    <row r="689" spans="5:5" x14ac:dyDescent="0.35">
      <c r="E689" s="14"/>
    </row>
    <row r="690" spans="5:5" x14ac:dyDescent="0.35">
      <c r="E690" s="14"/>
    </row>
    <row r="691" spans="5:5" x14ac:dyDescent="0.35">
      <c r="E691" s="14"/>
    </row>
    <row r="692" spans="5:5" x14ac:dyDescent="0.35">
      <c r="E692" s="14"/>
    </row>
    <row r="693" spans="5:5" x14ac:dyDescent="0.35">
      <c r="E693" s="14"/>
    </row>
    <row r="694" spans="5:5" x14ac:dyDescent="0.35">
      <c r="E694" s="14"/>
    </row>
    <row r="695" spans="5:5" x14ac:dyDescent="0.35">
      <c r="E695" s="14"/>
    </row>
    <row r="696" spans="5:5" x14ac:dyDescent="0.35">
      <c r="E696" s="14"/>
    </row>
    <row r="697" spans="5:5" x14ac:dyDescent="0.35">
      <c r="E697" s="14"/>
    </row>
    <row r="698" spans="5:5" x14ac:dyDescent="0.35">
      <c r="E698" s="14"/>
    </row>
    <row r="699" spans="5:5" x14ac:dyDescent="0.35">
      <c r="E699" s="14"/>
    </row>
    <row r="700" spans="5:5" x14ac:dyDescent="0.35">
      <c r="E700" s="14"/>
    </row>
    <row r="701" spans="5:5" x14ac:dyDescent="0.35">
      <c r="E701" s="14"/>
    </row>
    <row r="702" spans="5:5" x14ac:dyDescent="0.35">
      <c r="E702" s="14"/>
    </row>
    <row r="703" spans="5:5" x14ac:dyDescent="0.35">
      <c r="E703" s="14"/>
    </row>
    <row r="704" spans="5:5" x14ac:dyDescent="0.35">
      <c r="E704" s="14"/>
    </row>
    <row r="705" spans="5:5" x14ac:dyDescent="0.35">
      <c r="E705" s="14"/>
    </row>
    <row r="706" spans="5:5" x14ac:dyDescent="0.35">
      <c r="E706" s="14"/>
    </row>
    <row r="707" spans="5:5" x14ac:dyDescent="0.35">
      <c r="E707" s="14"/>
    </row>
    <row r="708" spans="5:5" x14ac:dyDescent="0.35">
      <c r="E708" s="14"/>
    </row>
    <row r="709" spans="5:5" x14ac:dyDescent="0.35">
      <c r="E709" s="14"/>
    </row>
    <row r="710" spans="5:5" x14ac:dyDescent="0.35">
      <c r="E710" s="14"/>
    </row>
    <row r="711" spans="5:5" x14ac:dyDescent="0.35">
      <c r="E711" s="14"/>
    </row>
    <row r="712" spans="5:5" x14ac:dyDescent="0.35">
      <c r="E712" s="14"/>
    </row>
    <row r="713" spans="5:5" x14ac:dyDescent="0.35">
      <c r="E713" s="14"/>
    </row>
    <row r="714" spans="5:5" x14ac:dyDescent="0.35">
      <c r="E714" s="14"/>
    </row>
    <row r="715" spans="5:5" x14ac:dyDescent="0.35">
      <c r="E715" s="14"/>
    </row>
    <row r="716" spans="5:5" x14ac:dyDescent="0.35">
      <c r="E716" s="14"/>
    </row>
    <row r="717" spans="5:5" x14ac:dyDescent="0.35">
      <c r="E717" s="14"/>
    </row>
    <row r="718" spans="5:5" x14ac:dyDescent="0.35">
      <c r="E718" s="14"/>
    </row>
    <row r="719" spans="5:5" x14ac:dyDescent="0.35">
      <c r="E719" s="14"/>
    </row>
    <row r="720" spans="5:5" x14ac:dyDescent="0.35">
      <c r="E720" s="14"/>
    </row>
    <row r="721" spans="5:5" x14ac:dyDescent="0.35">
      <c r="E721" s="14"/>
    </row>
    <row r="722" spans="5:5" x14ac:dyDescent="0.35">
      <c r="E722" s="14"/>
    </row>
    <row r="723" spans="5:5" x14ac:dyDescent="0.35">
      <c r="E723" s="14"/>
    </row>
    <row r="724" spans="5:5" x14ac:dyDescent="0.35">
      <c r="E724" s="14"/>
    </row>
    <row r="725" spans="5:5" x14ac:dyDescent="0.35">
      <c r="E725" s="14"/>
    </row>
    <row r="726" spans="5:5" x14ac:dyDescent="0.35">
      <c r="E726" s="14"/>
    </row>
    <row r="727" spans="5:5" x14ac:dyDescent="0.35">
      <c r="E727" s="14"/>
    </row>
    <row r="728" spans="5:5" x14ac:dyDescent="0.35">
      <c r="E728" s="14"/>
    </row>
    <row r="729" spans="5:5" x14ac:dyDescent="0.35">
      <c r="E729" s="14"/>
    </row>
    <row r="730" spans="5:5" x14ac:dyDescent="0.35">
      <c r="E730" s="14"/>
    </row>
    <row r="731" spans="5:5" x14ac:dyDescent="0.35">
      <c r="E731" s="14"/>
    </row>
    <row r="732" spans="5:5" x14ac:dyDescent="0.35">
      <c r="E732" s="14"/>
    </row>
    <row r="733" spans="5:5" x14ac:dyDescent="0.35">
      <c r="E733" s="14"/>
    </row>
    <row r="734" spans="5:5" x14ac:dyDescent="0.35">
      <c r="E734" s="14"/>
    </row>
    <row r="735" spans="5:5" x14ac:dyDescent="0.35">
      <c r="E735" s="14"/>
    </row>
    <row r="736" spans="5:5" x14ac:dyDescent="0.35">
      <c r="E736" s="14"/>
    </row>
    <row r="737" spans="5:5" x14ac:dyDescent="0.35">
      <c r="E737" s="14"/>
    </row>
    <row r="738" spans="5:5" x14ac:dyDescent="0.35">
      <c r="E738" s="14"/>
    </row>
    <row r="739" spans="5:5" x14ac:dyDescent="0.35">
      <c r="E739" s="14"/>
    </row>
    <row r="740" spans="5:5" x14ac:dyDescent="0.35">
      <c r="E740" s="14"/>
    </row>
    <row r="741" spans="5:5" x14ac:dyDescent="0.35">
      <c r="E741" s="14"/>
    </row>
    <row r="742" spans="5:5" x14ac:dyDescent="0.35">
      <c r="E742" s="14"/>
    </row>
    <row r="743" spans="5:5" x14ac:dyDescent="0.35">
      <c r="E743" s="14"/>
    </row>
    <row r="744" spans="5:5" x14ac:dyDescent="0.35">
      <c r="E744" s="14"/>
    </row>
    <row r="745" spans="5:5" x14ac:dyDescent="0.35">
      <c r="E745" s="14"/>
    </row>
    <row r="746" spans="5:5" x14ac:dyDescent="0.35">
      <c r="E746" s="14"/>
    </row>
    <row r="747" spans="5:5" x14ac:dyDescent="0.35">
      <c r="E747" s="14"/>
    </row>
    <row r="748" spans="5:5" x14ac:dyDescent="0.35">
      <c r="E748" s="14"/>
    </row>
    <row r="749" spans="5:5" x14ac:dyDescent="0.35">
      <c r="E749" s="14"/>
    </row>
    <row r="750" spans="5:5" x14ac:dyDescent="0.35">
      <c r="E750" s="14"/>
    </row>
    <row r="751" spans="5:5" x14ac:dyDescent="0.35">
      <c r="E751" s="14"/>
    </row>
    <row r="752" spans="5:5" x14ac:dyDescent="0.35">
      <c r="E752" s="14"/>
    </row>
    <row r="753" spans="5:5" x14ac:dyDescent="0.35">
      <c r="E753" s="14"/>
    </row>
    <row r="754" spans="5:5" x14ac:dyDescent="0.35">
      <c r="E754" s="14"/>
    </row>
    <row r="755" spans="5:5" x14ac:dyDescent="0.35">
      <c r="E755" s="14"/>
    </row>
    <row r="756" spans="5:5" x14ac:dyDescent="0.35">
      <c r="E756" s="14"/>
    </row>
    <row r="757" spans="5:5" x14ac:dyDescent="0.35">
      <c r="E757" s="14"/>
    </row>
    <row r="758" spans="5:5" x14ac:dyDescent="0.35">
      <c r="E758" s="14"/>
    </row>
    <row r="759" spans="5:5" x14ac:dyDescent="0.35">
      <c r="E759" s="14"/>
    </row>
    <row r="760" spans="5:5" x14ac:dyDescent="0.35">
      <c r="E760" s="14"/>
    </row>
    <row r="761" spans="5:5" x14ac:dyDescent="0.35">
      <c r="E761" s="14"/>
    </row>
    <row r="762" spans="5:5" x14ac:dyDescent="0.35">
      <c r="E762" s="14"/>
    </row>
    <row r="763" spans="5:5" x14ac:dyDescent="0.35">
      <c r="E763" s="14"/>
    </row>
    <row r="764" spans="5:5" x14ac:dyDescent="0.35">
      <c r="E764" s="14"/>
    </row>
    <row r="765" spans="5:5" x14ac:dyDescent="0.35">
      <c r="E765" s="14"/>
    </row>
    <row r="766" spans="5:5" x14ac:dyDescent="0.35">
      <c r="E766" s="14"/>
    </row>
    <row r="767" spans="5:5" x14ac:dyDescent="0.35">
      <c r="E767" s="14"/>
    </row>
    <row r="768" spans="5:5" x14ac:dyDescent="0.35">
      <c r="E768" s="14"/>
    </row>
    <row r="769" spans="5:5" x14ac:dyDescent="0.35">
      <c r="E769" s="14"/>
    </row>
    <row r="770" spans="5:5" x14ac:dyDescent="0.35">
      <c r="E770" s="14"/>
    </row>
    <row r="771" spans="5:5" x14ac:dyDescent="0.35">
      <c r="E771" s="14"/>
    </row>
    <row r="772" spans="5:5" x14ac:dyDescent="0.35">
      <c r="E772" s="14"/>
    </row>
    <row r="773" spans="5:5" x14ac:dyDescent="0.35">
      <c r="E773" s="14"/>
    </row>
    <row r="774" spans="5:5" x14ac:dyDescent="0.35">
      <c r="E774" s="14"/>
    </row>
    <row r="775" spans="5:5" x14ac:dyDescent="0.35">
      <c r="E775" s="14"/>
    </row>
    <row r="776" spans="5:5" x14ac:dyDescent="0.35">
      <c r="E776" s="14"/>
    </row>
    <row r="777" spans="5:5" x14ac:dyDescent="0.35">
      <c r="E777" s="14"/>
    </row>
    <row r="778" spans="5:5" x14ac:dyDescent="0.35">
      <c r="E778" s="14"/>
    </row>
    <row r="779" spans="5:5" x14ac:dyDescent="0.35">
      <c r="E779" s="14"/>
    </row>
    <row r="780" spans="5:5" x14ac:dyDescent="0.35">
      <c r="E780" s="14"/>
    </row>
    <row r="781" spans="5:5" x14ac:dyDescent="0.35">
      <c r="E781" s="14"/>
    </row>
    <row r="782" spans="5:5" x14ac:dyDescent="0.35">
      <c r="E782" s="14"/>
    </row>
    <row r="783" spans="5:5" x14ac:dyDescent="0.35">
      <c r="E783" s="14"/>
    </row>
    <row r="784" spans="5:5" x14ac:dyDescent="0.35">
      <c r="E784" s="14"/>
    </row>
    <row r="785" spans="5:5" x14ac:dyDescent="0.35">
      <c r="E785" s="14"/>
    </row>
    <row r="786" spans="5:5" x14ac:dyDescent="0.35">
      <c r="E786" s="14"/>
    </row>
    <row r="787" spans="5:5" x14ac:dyDescent="0.35">
      <c r="E787" s="14"/>
    </row>
    <row r="788" spans="5:5" x14ac:dyDescent="0.35">
      <c r="E788" s="14"/>
    </row>
    <row r="789" spans="5:5" x14ac:dyDescent="0.35">
      <c r="E789" s="14"/>
    </row>
    <row r="790" spans="5:5" x14ac:dyDescent="0.35">
      <c r="E790" s="14"/>
    </row>
    <row r="791" spans="5:5" x14ac:dyDescent="0.35">
      <c r="E791" s="14"/>
    </row>
    <row r="792" spans="5:5" x14ac:dyDescent="0.35">
      <c r="E792" s="14"/>
    </row>
    <row r="793" spans="5:5" x14ac:dyDescent="0.35">
      <c r="E793" s="14"/>
    </row>
    <row r="794" spans="5:5" x14ac:dyDescent="0.35">
      <c r="E794" s="14"/>
    </row>
    <row r="795" spans="5:5" x14ac:dyDescent="0.35">
      <c r="E795" s="14"/>
    </row>
    <row r="796" spans="5:5" x14ac:dyDescent="0.35">
      <c r="E796" s="14"/>
    </row>
    <row r="797" spans="5:5" x14ac:dyDescent="0.35">
      <c r="E797" s="14"/>
    </row>
    <row r="798" spans="5:5" x14ac:dyDescent="0.35">
      <c r="E798" s="14"/>
    </row>
    <row r="799" spans="5:5" x14ac:dyDescent="0.35">
      <c r="E799" s="14"/>
    </row>
    <row r="800" spans="5:5" x14ac:dyDescent="0.35">
      <c r="E800" s="14"/>
    </row>
    <row r="801" spans="5:5" x14ac:dyDescent="0.35">
      <c r="E801" s="14"/>
    </row>
    <row r="802" spans="5:5" x14ac:dyDescent="0.35">
      <c r="E802" s="14"/>
    </row>
    <row r="803" spans="5:5" x14ac:dyDescent="0.35">
      <c r="E803" s="14"/>
    </row>
    <row r="804" spans="5:5" x14ac:dyDescent="0.35">
      <c r="E804" s="14"/>
    </row>
    <row r="805" spans="5:5" x14ac:dyDescent="0.35">
      <c r="E805" s="14"/>
    </row>
    <row r="806" spans="5:5" x14ac:dyDescent="0.35">
      <c r="E806" s="14"/>
    </row>
    <row r="807" spans="5:5" x14ac:dyDescent="0.35">
      <c r="E807" s="14"/>
    </row>
    <row r="808" spans="5:5" x14ac:dyDescent="0.35">
      <c r="E808" s="14"/>
    </row>
    <row r="809" spans="5:5" x14ac:dyDescent="0.35">
      <c r="E809" s="14"/>
    </row>
    <row r="810" spans="5:5" x14ac:dyDescent="0.35">
      <c r="E810" s="14"/>
    </row>
    <row r="811" spans="5:5" x14ac:dyDescent="0.35">
      <c r="E811" s="14"/>
    </row>
    <row r="812" spans="5:5" x14ac:dyDescent="0.35">
      <c r="E812" s="14"/>
    </row>
    <row r="813" spans="5:5" x14ac:dyDescent="0.35">
      <c r="E813" s="14"/>
    </row>
    <row r="814" spans="5:5" x14ac:dyDescent="0.35">
      <c r="E814" s="14"/>
    </row>
    <row r="815" spans="5:5" x14ac:dyDescent="0.35">
      <c r="E815" s="14"/>
    </row>
    <row r="816" spans="5:5" x14ac:dyDescent="0.35">
      <c r="E816" s="14"/>
    </row>
    <row r="817" spans="5:5" x14ac:dyDescent="0.35">
      <c r="E817" s="14"/>
    </row>
    <row r="818" spans="5:5" x14ac:dyDescent="0.35">
      <c r="E818" s="14"/>
    </row>
    <row r="819" spans="5:5" x14ac:dyDescent="0.35">
      <c r="E819" s="14"/>
    </row>
    <row r="820" spans="5:5" x14ac:dyDescent="0.35">
      <c r="E820" s="14"/>
    </row>
    <row r="821" spans="5:5" x14ac:dyDescent="0.35">
      <c r="E821" s="14"/>
    </row>
    <row r="822" spans="5:5" x14ac:dyDescent="0.35">
      <c r="E822" s="14"/>
    </row>
    <row r="823" spans="5:5" x14ac:dyDescent="0.35">
      <c r="E823" s="14"/>
    </row>
    <row r="824" spans="5:5" x14ac:dyDescent="0.35">
      <c r="E824" s="14"/>
    </row>
    <row r="825" spans="5:5" x14ac:dyDescent="0.35">
      <c r="E825" s="14"/>
    </row>
    <row r="826" spans="5:5" x14ac:dyDescent="0.35">
      <c r="E826" s="14"/>
    </row>
    <row r="827" spans="5:5" x14ac:dyDescent="0.35">
      <c r="E827" s="14"/>
    </row>
    <row r="828" spans="5:5" x14ac:dyDescent="0.35">
      <c r="E828" s="14"/>
    </row>
    <row r="829" spans="5:5" x14ac:dyDescent="0.35">
      <c r="E829" s="14"/>
    </row>
    <row r="830" spans="5:5" x14ac:dyDescent="0.35">
      <c r="E830" s="14"/>
    </row>
    <row r="831" spans="5:5" x14ac:dyDescent="0.35">
      <c r="E831" s="14"/>
    </row>
    <row r="832" spans="5:5" x14ac:dyDescent="0.35">
      <c r="E832" s="14"/>
    </row>
    <row r="833" spans="5:5" x14ac:dyDescent="0.35">
      <c r="E833" s="14"/>
    </row>
    <row r="834" spans="5:5" x14ac:dyDescent="0.35">
      <c r="E834" s="14"/>
    </row>
    <row r="835" spans="5:5" x14ac:dyDescent="0.35">
      <c r="E835" s="14"/>
    </row>
    <row r="836" spans="5:5" x14ac:dyDescent="0.35">
      <c r="E836" s="14"/>
    </row>
    <row r="837" spans="5:5" x14ac:dyDescent="0.35">
      <c r="E837" s="14"/>
    </row>
    <row r="838" spans="5:5" x14ac:dyDescent="0.35">
      <c r="E838" s="14"/>
    </row>
    <row r="839" spans="5:5" x14ac:dyDescent="0.35">
      <c r="E839" s="14"/>
    </row>
    <row r="840" spans="5:5" x14ac:dyDescent="0.35">
      <c r="E840" s="14"/>
    </row>
    <row r="841" spans="5:5" x14ac:dyDescent="0.35">
      <c r="E841" s="14"/>
    </row>
    <row r="842" spans="5:5" x14ac:dyDescent="0.35">
      <c r="E842" s="14"/>
    </row>
    <row r="843" spans="5:5" x14ac:dyDescent="0.35">
      <c r="E843" s="14"/>
    </row>
    <row r="844" spans="5:5" x14ac:dyDescent="0.35">
      <c r="E844" s="14"/>
    </row>
    <row r="845" spans="5:5" x14ac:dyDescent="0.35">
      <c r="E845" s="14"/>
    </row>
    <row r="846" spans="5:5" x14ac:dyDescent="0.35">
      <c r="E846" s="14"/>
    </row>
    <row r="847" spans="5:5" x14ac:dyDescent="0.35">
      <c r="E847" s="14"/>
    </row>
    <row r="848" spans="5:5" x14ac:dyDescent="0.35">
      <c r="E848" s="14"/>
    </row>
    <row r="849" spans="5:5" x14ac:dyDescent="0.35">
      <c r="E849" s="14"/>
    </row>
    <row r="850" spans="5:5" x14ac:dyDescent="0.35">
      <c r="E850" s="14"/>
    </row>
    <row r="851" spans="5:5" x14ac:dyDescent="0.35">
      <c r="E851" s="14"/>
    </row>
    <row r="852" spans="5:5" x14ac:dyDescent="0.35">
      <c r="E852" s="14"/>
    </row>
    <row r="853" spans="5:5" x14ac:dyDescent="0.35">
      <c r="E853" s="14"/>
    </row>
    <row r="854" spans="5:5" x14ac:dyDescent="0.35">
      <c r="E854" s="14"/>
    </row>
    <row r="855" spans="5:5" x14ac:dyDescent="0.35">
      <c r="E855" s="14"/>
    </row>
    <row r="856" spans="5:5" x14ac:dyDescent="0.35">
      <c r="E856" s="14"/>
    </row>
    <row r="857" spans="5:5" x14ac:dyDescent="0.35">
      <c r="E857" s="14"/>
    </row>
    <row r="858" spans="5:5" x14ac:dyDescent="0.35">
      <c r="E858" s="14"/>
    </row>
    <row r="859" spans="5:5" x14ac:dyDescent="0.35">
      <c r="E859" s="14"/>
    </row>
    <row r="860" spans="5:5" x14ac:dyDescent="0.35">
      <c r="E860" s="14"/>
    </row>
    <row r="861" spans="5:5" x14ac:dyDescent="0.35">
      <c r="E861" s="14"/>
    </row>
    <row r="862" spans="5:5" x14ac:dyDescent="0.35">
      <c r="E862" s="14"/>
    </row>
    <row r="863" spans="5:5" x14ac:dyDescent="0.35">
      <c r="E863" s="14"/>
    </row>
    <row r="864" spans="5:5" x14ac:dyDescent="0.35">
      <c r="E864" s="14"/>
    </row>
    <row r="865" spans="5:5" x14ac:dyDescent="0.35">
      <c r="E865" s="14"/>
    </row>
    <row r="866" spans="5:5" x14ac:dyDescent="0.35">
      <c r="E866" s="14"/>
    </row>
    <row r="867" spans="5:5" x14ac:dyDescent="0.35">
      <c r="E867" s="14"/>
    </row>
    <row r="868" spans="5:5" x14ac:dyDescent="0.35">
      <c r="E868" s="14"/>
    </row>
    <row r="869" spans="5:5" x14ac:dyDescent="0.35">
      <c r="E869" s="14"/>
    </row>
    <row r="870" spans="5:5" x14ac:dyDescent="0.35">
      <c r="E870" s="14"/>
    </row>
    <row r="871" spans="5:5" x14ac:dyDescent="0.35">
      <c r="E871" s="14"/>
    </row>
    <row r="872" spans="5:5" x14ac:dyDescent="0.35">
      <c r="E872" s="14"/>
    </row>
    <row r="873" spans="5:5" x14ac:dyDescent="0.35">
      <c r="E873" s="14"/>
    </row>
    <row r="874" spans="5:5" x14ac:dyDescent="0.35">
      <c r="E874" s="14"/>
    </row>
    <row r="875" spans="5:5" x14ac:dyDescent="0.35">
      <c r="E875" s="14"/>
    </row>
    <row r="876" spans="5:5" x14ac:dyDescent="0.35">
      <c r="E876" s="14"/>
    </row>
    <row r="877" spans="5:5" x14ac:dyDescent="0.35">
      <c r="E877" s="14"/>
    </row>
    <row r="878" spans="5:5" x14ac:dyDescent="0.35">
      <c r="E878" s="14"/>
    </row>
    <row r="879" spans="5:5" x14ac:dyDescent="0.35">
      <c r="E879" s="14"/>
    </row>
    <row r="880" spans="5:5" x14ac:dyDescent="0.35">
      <c r="E880" s="14"/>
    </row>
    <row r="881" spans="5:5" x14ac:dyDescent="0.35">
      <c r="E881" s="14"/>
    </row>
    <row r="882" spans="5:5" x14ac:dyDescent="0.35">
      <c r="E882" s="14"/>
    </row>
    <row r="883" spans="5:5" x14ac:dyDescent="0.35">
      <c r="E883" s="14"/>
    </row>
    <row r="884" spans="5:5" x14ac:dyDescent="0.35">
      <c r="E884" s="14"/>
    </row>
    <row r="885" spans="5:5" x14ac:dyDescent="0.35">
      <c r="E885" s="14"/>
    </row>
    <row r="886" spans="5:5" x14ac:dyDescent="0.35">
      <c r="E886" s="14"/>
    </row>
    <row r="887" spans="5:5" x14ac:dyDescent="0.35">
      <c r="E887" s="14"/>
    </row>
    <row r="888" spans="5:5" x14ac:dyDescent="0.35">
      <c r="E888" s="14"/>
    </row>
    <row r="889" spans="5:5" x14ac:dyDescent="0.35">
      <c r="E889" s="14"/>
    </row>
    <row r="890" spans="5:5" x14ac:dyDescent="0.35">
      <c r="E890" s="14"/>
    </row>
    <row r="891" spans="5:5" x14ac:dyDescent="0.35">
      <c r="E891" s="14"/>
    </row>
    <row r="892" spans="5:5" x14ac:dyDescent="0.35">
      <c r="E892" s="14"/>
    </row>
    <row r="893" spans="5:5" x14ac:dyDescent="0.35">
      <c r="E893" s="14"/>
    </row>
    <row r="894" spans="5:5" x14ac:dyDescent="0.35">
      <c r="E894" s="14"/>
    </row>
    <row r="895" spans="5:5" x14ac:dyDescent="0.35">
      <c r="E895" s="14"/>
    </row>
    <row r="896" spans="5:5" x14ac:dyDescent="0.35">
      <c r="E896" s="14"/>
    </row>
    <row r="897" spans="5:5" x14ac:dyDescent="0.35">
      <c r="E897" s="14"/>
    </row>
    <row r="898" spans="5:5" x14ac:dyDescent="0.35">
      <c r="E898" s="14"/>
    </row>
    <row r="899" spans="5:5" x14ac:dyDescent="0.35">
      <c r="E899" s="14"/>
    </row>
    <row r="900" spans="5:5" x14ac:dyDescent="0.35">
      <c r="E900" s="14"/>
    </row>
    <row r="901" spans="5:5" x14ac:dyDescent="0.35">
      <c r="E901" s="14"/>
    </row>
    <row r="902" spans="5:5" x14ac:dyDescent="0.35">
      <c r="E902" s="14"/>
    </row>
    <row r="903" spans="5:5" x14ac:dyDescent="0.35">
      <c r="E903" s="14"/>
    </row>
    <row r="904" spans="5:5" x14ac:dyDescent="0.35">
      <c r="E904" s="14"/>
    </row>
    <row r="905" spans="5:5" x14ac:dyDescent="0.35">
      <c r="E905" s="14"/>
    </row>
    <row r="906" spans="5:5" x14ac:dyDescent="0.35">
      <c r="E906" s="14"/>
    </row>
    <row r="907" spans="5:5" x14ac:dyDescent="0.35">
      <c r="E907" s="14"/>
    </row>
    <row r="908" spans="5:5" x14ac:dyDescent="0.35">
      <c r="E908" s="14"/>
    </row>
    <row r="909" spans="5:5" x14ac:dyDescent="0.35">
      <c r="E909" s="14"/>
    </row>
    <row r="910" spans="5:5" x14ac:dyDescent="0.35">
      <c r="E910" s="14"/>
    </row>
    <row r="911" spans="5:5" x14ac:dyDescent="0.35">
      <c r="E911" s="14"/>
    </row>
    <row r="912" spans="5:5" x14ac:dyDescent="0.35">
      <c r="E912" s="14"/>
    </row>
    <row r="913" spans="5:5" x14ac:dyDescent="0.35">
      <c r="E913" s="14"/>
    </row>
    <row r="914" spans="5:5" x14ac:dyDescent="0.35">
      <c r="E914" s="14"/>
    </row>
    <row r="915" spans="5:5" x14ac:dyDescent="0.35">
      <c r="E915" s="14"/>
    </row>
    <row r="916" spans="5:5" x14ac:dyDescent="0.35">
      <c r="E916" s="14"/>
    </row>
    <row r="917" spans="5:5" x14ac:dyDescent="0.35">
      <c r="E917" s="14"/>
    </row>
    <row r="918" spans="5:5" x14ac:dyDescent="0.35">
      <c r="E918" s="14"/>
    </row>
    <row r="919" spans="5:5" x14ac:dyDescent="0.35">
      <c r="E919" s="14"/>
    </row>
    <row r="920" spans="5:5" x14ac:dyDescent="0.35">
      <c r="E920" s="14"/>
    </row>
    <row r="921" spans="5:5" x14ac:dyDescent="0.35">
      <c r="E921" s="14"/>
    </row>
    <row r="922" spans="5:5" x14ac:dyDescent="0.35">
      <c r="E922" s="14"/>
    </row>
    <row r="923" spans="5:5" x14ac:dyDescent="0.35">
      <c r="E923" s="14"/>
    </row>
    <row r="924" spans="5:5" x14ac:dyDescent="0.35">
      <c r="E924" s="14"/>
    </row>
    <row r="925" spans="5:5" x14ac:dyDescent="0.35">
      <c r="E925" s="14"/>
    </row>
    <row r="926" spans="5:5" x14ac:dyDescent="0.35">
      <c r="E926" s="14"/>
    </row>
    <row r="927" spans="5:5" x14ac:dyDescent="0.35">
      <c r="E927" s="14"/>
    </row>
    <row r="928" spans="5:5" x14ac:dyDescent="0.35">
      <c r="E928" s="14"/>
    </row>
    <row r="929" spans="5:5" x14ac:dyDescent="0.35">
      <c r="E929" s="14"/>
    </row>
    <row r="930" spans="5:5" x14ac:dyDescent="0.35">
      <c r="E930" s="14"/>
    </row>
    <row r="931" spans="5:5" x14ac:dyDescent="0.35">
      <c r="E931" s="14"/>
    </row>
    <row r="932" spans="5:5" x14ac:dyDescent="0.35">
      <c r="E932" s="14"/>
    </row>
    <row r="933" spans="5:5" x14ac:dyDescent="0.35">
      <c r="E933" s="14"/>
    </row>
    <row r="934" spans="5:5" x14ac:dyDescent="0.35">
      <c r="E934" s="14"/>
    </row>
    <row r="935" spans="5:5" x14ac:dyDescent="0.35">
      <c r="E935" s="14"/>
    </row>
    <row r="936" spans="5:5" x14ac:dyDescent="0.35">
      <c r="E936" s="14"/>
    </row>
    <row r="937" spans="5:5" x14ac:dyDescent="0.35">
      <c r="E937" s="14"/>
    </row>
    <row r="938" spans="5:5" x14ac:dyDescent="0.35">
      <c r="E938" s="14"/>
    </row>
    <row r="939" spans="5:5" x14ac:dyDescent="0.35">
      <c r="E939" s="14"/>
    </row>
    <row r="940" spans="5:5" x14ac:dyDescent="0.35">
      <c r="E940" s="14"/>
    </row>
    <row r="941" spans="5:5" x14ac:dyDescent="0.35">
      <c r="E941" s="14"/>
    </row>
    <row r="942" spans="5:5" x14ac:dyDescent="0.35">
      <c r="E942" s="14"/>
    </row>
    <row r="943" spans="5:5" x14ac:dyDescent="0.35">
      <c r="E943" s="14"/>
    </row>
    <row r="944" spans="5:5" x14ac:dyDescent="0.35">
      <c r="E944" s="14"/>
    </row>
    <row r="945" spans="5:5" x14ac:dyDescent="0.35">
      <c r="E945" s="14"/>
    </row>
    <row r="946" spans="5:5" x14ac:dyDescent="0.35">
      <c r="E946" s="14"/>
    </row>
    <row r="947" spans="5:5" x14ac:dyDescent="0.35">
      <c r="E947" s="14"/>
    </row>
    <row r="948" spans="5:5" x14ac:dyDescent="0.35">
      <c r="E948" s="14"/>
    </row>
    <row r="949" spans="5:5" x14ac:dyDescent="0.35">
      <c r="E949" s="14"/>
    </row>
    <row r="950" spans="5:5" x14ac:dyDescent="0.35">
      <c r="E950" s="14"/>
    </row>
    <row r="951" spans="5:5" x14ac:dyDescent="0.35">
      <c r="E951" s="14"/>
    </row>
    <row r="952" spans="5:5" x14ac:dyDescent="0.35">
      <c r="E952" s="14"/>
    </row>
    <row r="953" spans="5:5" x14ac:dyDescent="0.35">
      <c r="E953" s="14"/>
    </row>
    <row r="954" spans="5:5" x14ac:dyDescent="0.35">
      <c r="E954" s="14"/>
    </row>
    <row r="955" spans="5:5" x14ac:dyDescent="0.35">
      <c r="E955" s="14"/>
    </row>
    <row r="956" spans="5:5" x14ac:dyDescent="0.35">
      <c r="E956" s="14"/>
    </row>
    <row r="957" spans="5:5" x14ac:dyDescent="0.35">
      <c r="E957" s="14"/>
    </row>
    <row r="958" spans="5:5" x14ac:dyDescent="0.35">
      <c r="E958" s="14"/>
    </row>
    <row r="959" spans="5:5" x14ac:dyDescent="0.35">
      <c r="E959" s="14"/>
    </row>
    <row r="960" spans="5:5" x14ac:dyDescent="0.35">
      <c r="E960" s="14"/>
    </row>
    <row r="961" spans="5:5" x14ac:dyDescent="0.35">
      <c r="E961" s="14"/>
    </row>
    <row r="962" spans="5:5" x14ac:dyDescent="0.35">
      <c r="E962" s="14"/>
    </row>
    <row r="963" spans="5:5" x14ac:dyDescent="0.35">
      <c r="E963" s="14"/>
    </row>
    <row r="964" spans="5:5" x14ac:dyDescent="0.35">
      <c r="E964" s="14"/>
    </row>
    <row r="965" spans="5:5" x14ac:dyDescent="0.35">
      <c r="E965" s="14"/>
    </row>
    <row r="966" spans="5:5" x14ac:dyDescent="0.35">
      <c r="E966" s="14"/>
    </row>
    <row r="967" spans="5:5" x14ac:dyDescent="0.35">
      <c r="E967" s="14"/>
    </row>
    <row r="968" spans="5:5" x14ac:dyDescent="0.35">
      <c r="E968" s="14"/>
    </row>
    <row r="969" spans="5:5" x14ac:dyDescent="0.35">
      <c r="E969" s="14"/>
    </row>
    <row r="970" spans="5:5" x14ac:dyDescent="0.35">
      <c r="E970" s="14"/>
    </row>
    <row r="971" spans="5:5" x14ac:dyDescent="0.35">
      <c r="E971" s="14"/>
    </row>
    <row r="972" spans="5:5" x14ac:dyDescent="0.35">
      <c r="E972" s="14"/>
    </row>
    <row r="973" spans="5:5" x14ac:dyDescent="0.35">
      <c r="E973" s="14"/>
    </row>
    <row r="974" spans="5:5" x14ac:dyDescent="0.35">
      <c r="E974" s="14"/>
    </row>
    <row r="975" spans="5:5" x14ac:dyDescent="0.35">
      <c r="E975" s="14"/>
    </row>
    <row r="976" spans="5:5" x14ac:dyDescent="0.35">
      <c r="E976" s="14"/>
    </row>
    <row r="977" spans="5:5" x14ac:dyDescent="0.35">
      <c r="E977" s="14"/>
    </row>
    <row r="978" spans="5:5" x14ac:dyDescent="0.35">
      <c r="E978" s="14"/>
    </row>
    <row r="979" spans="5:5" x14ac:dyDescent="0.35">
      <c r="E979" s="14"/>
    </row>
    <row r="980" spans="5:5" x14ac:dyDescent="0.35">
      <c r="E980" s="14"/>
    </row>
    <row r="981" spans="5:5" x14ac:dyDescent="0.35">
      <c r="E981" s="14"/>
    </row>
    <row r="982" spans="5:5" x14ac:dyDescent="0.35">
      <c r="E982" s="14"/>
    </row>
    <row r="983" spans="5:5" x14ac:dyDescent="0.35">
      <c r="E983" s="14"/>
    </row>
    <row r="984" spans="5:5" x14ac:dyDescent="0.35">
      <c r="E984" s="14"/>
    </row>
    <row r="985" spans="5:5" x14ac:dyDescent="0.35">
      <c r="E985" s="14"/>
    </row>
    <row r="986" spans="5:5" x14ac:dyDescent="0.35">
      <c r="E986" s="14"/>
    </row>
    <row r="987" spans="5:5" x14ac:dyDescent="0.35">
      <c r="E987" s="14"/>
    </row>
    <row r="988" spans="5:5" x14ac:dyDescent="0.35">
      <c r="E988" s="14"/>
    </row>
    <row r="989" spans="5:5" x14ac:dyDescent="0.35">
      <c r="E989" s="14"/>
    </row>
    <row r="990" spans="5:5" x14ac:dyDescent="0.35">
      <c r="E990" s="14"/>
    </row>
    <row r="991" spans="5:5" x14ac:dyDescent="0.35">
      <c r="E991" s="14"/>
    </row>
    <row r="992" spans="5:5" x14ac:dyDescent="0.35">
      <c r="E992" s="14"/>
    </row>
    <row r="993" spans="5:6" x14ac:dyDescent="0.35">
      <c r="E993" s="14"/>
    </row>
    <row r="994" spans="5:6" x14ac:dyDescent="0.35">
      <c r="E994" s="14"/>
    </row>
    <row r="995" spans="5:6" x14ac:dyDescent="0.35">
      <c r="E995" s="7"/>
      <c r="F995" s="2"/>
    </row>
    <row r="996" spans="5:6" x14ac:dyDescent="0.35">
      <c r="F996" s="2"/>
    </row>
    <row r="997" spans="5:6" x14ac:dyDescent="0.35">
      <c r="F997" s="2"/>
    </row>
    <row r="998" spans="5:6" x14ac:dyDescent="0.35">
      <c r="F998" s="2"/>
    </row>
    <row r="999" spans="5:6" x14ac:dyDescent="0.35">
      <c r="F999" s="2"/>
    </row>
    <row r="1000" spans="5:6" x14ac:dyDescent="0.35">
      <c r="F1000" s="2"/>
    </row>
  </sheetData>
  <mergeCells count="1">
    <mergeCell ref="D1:F1"/>
  </mergeCells>
  <conditionalFormatting sqref="G3:H3">
    <cfRule type="colorScale" priority="1">
      <colorScale>
        <cfvo type="min"/>
        <cfvo type="percentile" val="50"/>
        <cfvo type="max"/>
        <color rgb="FFF8696B"/>
        <color rgb="FFFFEB84"/>
        <color rgb="FF63BE7B"/>
      </colorScale>
    </cfRule>
  </conditionalFormatting>
  <conditionalFormatting sqref="G4:H7 G15:H994 G9:H12">
    <cfRule type="colorScale" priority="9">
      <colorScale>
        <cfvo type="min"/>
        <cfvo type="percentile" val="50"/>
        <cfvo type="max"/>
        <color rgb="FFF8696B"/>
        <color rgb="FFFFEB84"/>
        <color rgb="FF63BE7B"/>
      </colorScale>
    </cfRule>
  </conditionalFormatting>
  <conditionalFormatting sqref="G8:H8">
    <cfRule type="colorScale" priority="2">
      <colorScale>
        <cfvo type="min"/>
        <cfvo type="percentile" val="50"/>
        <cfvo type="max"/>
        <color rgb="FFF8696B"/>
        <color rgb="FFFFEB84"/>
        <color rgb="FF63BE7B"/>
      </colorScale>
    </cfRule>
  </conditionalFormatting>
  <conditionalFormatting sqref="G13:H14">
    <cfRule type="colorScale" priority="3">
      <colorScale>
        <cfvo type="min"/>
        <cfvo type="percentile" val="50"/>
        <cfvo type="max"/>
        <color rgb="FFF8696B"/>
        <color rgb="FFFFEB84"/>
        <color rgb="FF63BE7B"/>
      </colorScale>
    </cfRule>
  </conditionalFormatting>
  <pageMargins left="0.7" right="0.7" top="0.75" bottom="0.75" header="0.3" footer="0.3"/>
  <pageSetup paperSize="8" scale="54" orientation="landscape" r:id="rId1"/>
  <headerFooter>
    <oddHeader>&amp;C&amp;"Calibri"&amp;12&amp;K000000 OFFICIAL&amp;1#_x000D_</oddHeader>
  </headerFooter>
  <drawing r:id="rId2"/>
  <legacyDrawing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D0B66AB5-846F-4E46-BCD9-399E561C338D}">
          <x14:formula1>
            <xm:f>Lists!$D$2:$D$7</xm:f>
          </x14:formula1>
          <xm:sqref>D2:D994</xm:sqref>
        </x14:dataValidation>
        <x14:dataValidation type="list" allowBlank="1" showInputMessage="1" showErrorMessage="1" xr:uid="{4D55759B-2B43-4169-9C69-D7B63719D4E9}">
          <x14:formula1>
            <xm:f>Lists!$A$2:$A$20</xm:f>
          </x14:formula1>
          <xm:sqref>A2:A994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4A155-4547-482B-AAB4-E058CFAC9886}">
  <sheetPr>
    <pageSetUpPr fitToPage="1"/>
  </sheetPr>
  <dimension ref="A1:L1000"/>
  <sheetViews>
    <sheetView showGridLines="0" view="pageBreakPreview" zoomScale="60" zoomScaleNormal="40" workbookViewId="0">
      <selection activeCell="J3" sqref="J3"/>
    </sheetView>
  </sheetViews>
  <sheetFormatPr defaultRowHeight="14.5" x14ac:dyDescent="0.35"/>
  <cols>
    <col min="1" max="1" width="22" customWidth="1"/>
    <col min="2" max="2" width="51.1796875" customWidth="1"/>
    <col min="3" max="3" width="12.1796875" hidden="1" customWidth="1"/>
    <col min="4" max="4" width="18.453125" bestFit="1" customWidth="1"/>
    <col min="5" max="5" width="117" style="13" bestFit="1" customWidth="1"/>
    <col min="6" max="6" width="35.1796875" bestFit="1" customWidth="1"/>
    <col min="7" max="7" width="32.453125" customWidth="1"/>
    <col min="8" max="8" width="44" hidden="1" customWidth="1"/>
    <col min="9" max="9" width="51.453125" hidden="1" customWidth="1"/>
    <col min="10" max="10" width="30.1796875" customWidth="1"/>
    <col min="11" max="11" width="45.1796875" hidden="1" customWidth="1"/>
    <col min="12" max="12" width="45.1796875" customWidth="1"/>
  </cols>
  <sheetData>
    <row r="1" spans="1:12" ht="140.25" customHeight="1" x14ac:dyDescent="0.35">
      <c r="C1" s="57" t="s">
        <v>524</v>
      </c>
      <c r="D1" s="57"/>
      <c r="E1" s="57"/>
      <c r="F1" s="57"/>
      <c r="G1" s="25" t="s">
        <v>213</v>
      </c>
      <c r="J1" s="18" t="s">
        <v>0</v>
      </c>
    </row>
    <row r="2" spans="1:12" s="5" customFormat="1" ht="32.15" customHeight="1" x14ac:dyDescent="0.35">
      <c r="A2" s="6" t="s">
        <v>1</v>
      </c>
      <c r="B2" s="6" t="s">
        <v>2</v>
      </c>
      <c r="C2" s="6" t="s">
        <v>3</v>
      </c>
      <c r="D2" s="6" t="s">
        <v>4</v>
      </c>
      <c r="E2" s="6" t="s">
        <v>5</v>
      </c>
      <c r="F2" s="6" t="s">
        <v>8</v>
      </c>
      <c r="G2" s="6" t="s">
        <v>10</v>
      </c>
      <c r="H2" s="6" t="s">
        <v>11</v>
      </c>
      <c r="I2" s="6" t="s">
        <v>12</v>
      </c>
      <c r="J2" s="12" t="s">
        <v>13</v>
      </c>
      <c r="K2" s="6" t="s">
        <v>14</v>
      </c>
      <c r="L2" s="6" t="s">
        <v>511</v>
      </c>
    </row>
    <row r="3" spans="1:12" s="29" customFormat="1" x14ac:dyDescent="0.35">
      <c r="A3" s="21" t="s">
        <v>197</v>
      </c>
      <c r="B3" s="21" t="s">
        <v>17</v>
      </c>
      <c r="C3" s="21"/>
      <c r="D3" s="21" t="s">
        <v>18</v>
      </c>
      <c r="E3" s="15" t="s">
        <v>501</v>
      </c>
      <c r="F3" s="16">
        <v>45625</v>
      </c>
      <c r="G3" s="34"/>
      <c r="H3" s="27"/>
      <c r="I3" s="27"/>
      <c r="J3" s="28"/>
      <c r="K3" s="27"/>
      <c r="L3" s="34" t="s">
        <v>512</v>
      </c>
    </row>
    <row r="4" spans="1:12" ht="15" customHeight="1" x14ac:dyDescent="0.35">
      <c r="A4" t="s">
        <v>197</v>
      </c>
      <c r="B4" t="s">
        <v>17</v>
      </c>
      <c r="D4" t="s">
        <v>18</v>
      </c>
      <c r="E4" s="14" t="s">
        <v>198</v>
      </c>
      <c r="F4" s="2">
        <f>DATE(2023,12,1)</f>
        <v>45261</v>
      </c>
      <c r="L4" s="42" t="s">
        <v>513</v>
      </c>
    </row>
    <row r="5" spans="1:12" ht="15" customHeight="1" x14ac:dyDescent="0.35">
      <c r="A5" t="s">
        <v>197</v>
      </c>
      <c r="B5" t="s">
        <v>17</v>
      </c>
      <c r="D5" t="s">
        <v>18</v>
      </c>
      <c r="E5" s="14" t="s">
        <v>199</v>
      </c>
      <c r="F5" s="16">
        <f>DATE(2022,12,1)</f>
        <v>44896</v>
      </c>
      <c r="L5" s="42" t="s">
        <v>513</v>
      </c>
    </row>
    <row r="6" spans="1:12" ht="15" customHeight="1" x14ac:dyDescent="0.35">
      <c r="A6" t="s">
        <v>197</v>
      </c>
      <c r="B6" t="s">
        <v>17</v>
      </c>
      <c r="D6" t="s">
        <v>18</v>
      </c>
      <c r="E6" s="14" t="s">
        <v>200</v>
      </c>
      <c r="F6" s="2">
        <f>DATE(2021,12,1)</f>
        <v>44531</v>
      </c>
      <c r="L6" s="42" t="s">
        <v>513</v>
      </c>
    </row>
    <row r="7" spans="1:12" ht="15" customHeight="1" x14ac:dyDescent="0.35">
      <c r="A7" t="s">
        <v>197</v>
      </c>
      <c r="B7" t="s">
        <v>201</v>
      </c>
      <c r="D7" t="s">
        <v>18</v>
      </c>
      <c r="E7" s="14" t="s">
        <v>202</v>
      </c>
      <c r="F7" s="2">
        <f>DATE(2020,5,1)</f>
        <v>43952</v>
      </c>
      <c r="L7" s="42" t="s">
        <v>513</v>
      </c>
    </row>
    <row r="8" spans="1:12" ht="15" customHeight="1" x14ac:dyDescent="0.35">
      <c r="A8" t="s">
        <v>197</v>
      </c>
      <c r="B8" t="s">
        <v>17</v>
      </c>
      <c r="D8" t="s">
        <v>18</v>
      </c>
      <c r="E8" s="14" t="s">
        <v>203</v>
      </c>
      <c r="F8" s="2">
        <f>DATE(2019,12,1)</f>
        <v>43800</v>
      </c>
      <c r="L8" s="42" t="s">
        <v>513</v>
      </c>
    </row>
    <row r="9" spans="1:12" ht="15" customHeight="1" x14ac:dyDescent="0.35">
      <c r="A9" t="s">
        <v>197</v>
      </c>
      <c r="B9" t="s">
        <v>17</v>
      </c>
      <c r="D9" t="s">
        <v>18</v>
      </c>
      <c r="E9" s="14" t="s">
        <v>204</v>
      </c>
      <c r="F9" s="2">
        <f>DATE(2019,6,1)</f>
        <v>43617</v>
      </c>
      <c r="L9" s="42" t="s">
        <v>513</v>
      </c>
    </row>
    <row r="10" spans="1:12" ht="15" customHeight="1" x14ac:dyDescent="0.35">
      <c r="A10" t="s">
        <v>197</v>
      </c>
      <c r="B10" t="s">
        <v>17</v>
      </c>
      <c r="D10" t="s">
        <v>18</v>
      </c>
      <c r="E10" s="14" t="s">
        <v>205</v>
      </c>
      <c r="F10" s="2">
        <f>DATE(2018,12,1)</f>
        <v>43435</v>
      </c>
      <c r="L10" s="42" t="s">
        <v>513</v>
      </c>
    </row>
    <row r="11" spans="1:12" ht="15" customHeight="1" x14ac:dyDescent="0.35">
      <c r="A11" t="s">
        <v>197</v>
      </c>
      <c r="B11" t="s">
        <v>201</v>
      </c>
      <c r="D11" t="s">
        <v>18</v>
      </c>
      <c r="E11" t="s">
        <v>206</v>
      </c>
      <c r="F11" s="2">
        <f>DATE(2017,5,1)</f>
        <v>42856</v>
      </c>
      <c r="L11" s="42" t="s">
        <v>513</v>
      </c>
    </row>
    <row r="12" spans="1:12" ht="15" customHeight="1" x14ac:dyDescent="0.35">
      <c r="A12" t="s">
        <v>197</v>
      </c>
      <c r="B12" t="s">
        <v>17</v>
      </c>
      <c r="D12" t="s">
        <v>18</v>
      </c>
      <c r="E12" s="14" t="s">
        <v>207</v>
      </c>
      <c r="F12" s="2">
        <f>DATE(2016,12,1)</f>
        <v>42705</v>
      </c>
      <c r="L12" s="42" t="s">
        <v>513</v>
      </c>
    </row>
    <row r="13" spans="1:12" ht="15" customHeight="1" x14ac:dyDescent="0.35">
      <c r="A13" t="s">
        <v>197</v>
      </c>
      <c r="B13" t="s">
        <v>17</v>
      </c>
      <c r="D13" t="s">
        <v>18</v>
      </c>
      <c r="E13" s="14" t="s">
        <v>203</v>
      </c>
      <c r="F13" s="2">
        <f>DATE(2016,4,1)</f>
        <v>42461</v>
      </c>
      <c r="L13" s="42" t="s">
        <v>513</v>
      </c>
    </row>
    <row r="14" spans="1:12" ht="15" customHeight="1" x14ac:dyDescent="0.35">
      <c r="A14" t="s">
        <v>197</v>
      </c>
      <c r="B14" t="s">
        <v>17</v>
      </c>
      <c r="D14" t="s">
        <v>18</v>
      </c>
      <c r="E14" s="14" t="s">
        <v>208</v>
      </c>
      <c r="F14" s="2">
        <f>DATE(2015,5,1)</f>
        <v>42125</v>
      </c>
      <c r="L14" s="42" t="s">
        <v>513</v>
      </c>
    </row>
    <row r="15" spans="1:12" ht="15" customHeight="1" x14ac:dyDescent="0.35">
      <c r="A15" t="s">
        <v>197</v>
      </c>
      <c r="B15" t="s">
        <v>17</v>
      </c>
      <c r="D15" t="s">
        <v>18</v>
      </c>
      <c r="E15" s="14" t="s">
        <v>209</v>
      </c>
      <c r="F15" s="2">
        <f>DATE(2014,11,1)</f>
        <v>41944</v>
      </c>
      <c r="L15" s="42" t="s">
        <v>513</v>
      </c>
    </row>
    <row r="16" spans="1:12" ht="15" customHeight="1" x14ac:dyDescent="0.35">
      <c r="A16" t="s">
        <v>197</v>
      </c>
      <c r="B16" t="s">
        <v>17</v>
      </c>
      <c r="D16" t="s">
        <v>18</v>
      </c>
      <c r="E16" s="14" t="s">
        <v>210</v>
      </c>
      <c r="F16" s="2">
        <f>DATE(2013,12,1)</f>
        <v>41609</v>
      </c>
      <c r="L16" s="42" t="s">
        <v>513</v>
      </c>
    </row>
    <row r="17" spans="1:12" ht="15" customHeight="1" x14ac:dyDescent="0.35">
      <c r="A17" t="s">
        <v>197</v>
      </c>
      <c r="B17" t="s">
        <v>17</v>
      </c>
      <c r="D17" t="s">
        <v>18</v>
      </c>
      <c r="E17" s="14" t="s">
        <v>211</v>
      </c>
      <c r="F17" s="2">
        <f>DATE(2012,12,1)</f>
        <v>41244</v>
      </c>
      <c r="L17" s="42" t="s">
        <v>513</v>
      </c>
    </row>
    <row r="18" spans="1:12" ht="15" customHeight="1" x14ac:dyDescent="0.35">
      <c r="A18" t="s">
        <v>197</v>
      </c>
      <c r="E18" s="14" t="s">
        <v>212</v>
      </c>
      <c r="F18" s="2">
        <f>DATE(1994,1,1)</f>
        <v>34335</v>
      </c>
      <c r="L18" s="42" t="s">
        <v>513</v>
      </c>
    </row>
    <row r="19" spans="1:12" ht="15" customHeight="1" x14ac:dyDescent="0.35">
      <c r="E19" s="14"/>
      <c r="F19" s="2"/>
    </row>
    <row r="20" spans="1:12" x14ac:dyDescent="0.35">
      <c r="E20" s="14"/>
      <c r="F20" s="2"/>
    </row>
    <row r="21" spans="1:12" ht="21.65" customHeight="1" x14ac:dyDescent="0.35">
      <c r="E21" s="14"/>
      <c r="F21" s="2"/>
    </row>
    <row r="22" spans="1:12" x14ac:dyDescent="0.35">
      <c r="E22" s="14"/>
      <c r="F22" s="2"/>
    </row>
    <row r="23" spans="1:12" ht="15" customHeight="1" x14ac:dyDescent="0.35">
      <c r="E23" s="14"/>
      <c r="F23" s="2"/>
    </row>
    <row r="24" spans="1:12" ht="15" customHeight="1" x14ac:dyDescent="0.35">
      <c r="E24" s="14"/>
      <c r="F24" s="2"/>
    </row>
    <row r="25" spans="1:12" ht="15" customHeight="1" x14ac:dyDescent="0.35">
      <c r="E25" s="14"/>
      <c r="F25" s="2"/>
    </row>
    <row r="26" spans="1:12" ht="15" customHeight="1" x14ac:dyDescent="0.35">
      <c r="E26" s="14"/>
      <c r="F26" s="2"/>
    </row>
    <row r="27" spans="1:12" ht="15" customHeight="1" x14ac:dyDescent="0.35">
      <c r="E27" s="14"/>
      <c r="F27" s="2"/>
    </row>
    <row r="28" spans="1:12" ht="15" customHeight="1" x14ac:dyDescent="0.35">
      <c r="E28" s="14"/>
      <c r="F28" s="2"/>
    </row>
    <row r="29" spans="1:12" ht="15" customHeight="1" x14ac:dyDescent="0.35">
      <c r="E29" s="12"/>
    </row>
    <row r="30" spans="1:12" ht="15" customHeight="1" x14ac:dyDescent="0.35">
      <c r="E30" s="14"/>
      <c r="F30" s="2"/>
    </row>
    <row r="31" spans="1:12" ht="15" customHeight="1" x14ac:dyDescent="0.35">
      <c r="E31" s="14"/>
      <c r="F31" s="2"/>
    </row>
    <row r="32" spans="1:12" ht="0.65" customHeight="1" x14ac:dyDescent="0.35">
      <c r="E32" s="14"/>
      <c r="F32" s="2"/>
    </row>
    <row r="33" spans="5:6" ht="15" customHeight="1" x14ac:dyDescent="0.35">
      <c r="E33" s="14"/>
      <c r="F33" s="2"/>
    </row>
    <row r="34" spans="5:6" ht="15" customHeight="1" x14ac:dyDescent="0.35">
      <c r="E34" s="14"/>
      <c r="F34" s="2"/>
    </row>
    <row r="35" spans="5:6" ht="15" customHeight="1" x14ac:dyDescent="0.35">
      <c r="E35" s="12"/>
      <c r="F35" s="2"/>
    </row>
    <row r="36" spans="5:6" ht="15" customHeight="1" x14ac:dyDescent="0.35">
      <c r="E36" s="14"/>
      <c r="F36" s="2"/>
    </row>
    <row r="37" spans="5:6" ht="15" customHeight="1" x14ac:dyDescent="0.35">
      <c r="E37" s="12"/>
      <c r="F37" s="2"/>
    </row>
    <row r="38" spans="5:6" ht="15" customHeight="1" x14ac:dyDescent="0.35">
      <c r="E38" s="12"/>
      <c r="F38" s="2"/>
    </row>
    <row r="39" spans="5:6" ht="15" customHeight="1" x14ac:dyDescent="0.35">
      <c r="E39" s="12"/>
      <c r="F39" s="2"/>
    </row>
    <row r="40" spans="5:6" ht="15" customHeight="1" x14ac:dyDescent="0.35">
      <c r="E40" s="14"/>
      <c r="F40" s="2"/>
    </row>
    <row r="41" spans="5:6" x14ac:dyDescent="0.35">
      <c r="E41" s="14"/>
    </row>
    <row r="42" spans="5:6" x14ac:dyDescent="0.35">
      <c r="E42" s="14"/>
    </row>
    <row r="43" spans="5:6" x14ac:dyDescent="0.35">
      <c r="E43" s="14"/>
    </row>
    <row r="44" spans="5:6" x14ac:dyDescent="0.35">
      <c r="E44" s="14"/>
    </row>
    <row r="45" spans="5:6" x14ac:dyDescent="0.35">
      <c r="E45" s="14"/>
    </row>
    <row r="46" spans="5:6" x14ac:dyDescent="0.35">
      <c r="E46" s="14"/>
    </row>
    <row r="47" spans="5:6" x14ac:dyDescent="0.35">
      <c r="E47" s="14"/>
    </row>
    <row r="48" spans="5:6" x14ac:dyDescent="0.35">
      <c r="E48" s="14"/>
    </row>
    <row r="49" spans="5:5" x14ac:dyDescent="0.35">
      <c r="E49" s="14"/>
    </row>
    <row r="50" spans="5:5" x14ac:dyDescent="0.35">
      <c r="E50" s="14"/>
    </row>
    <row r="51" spans="5:5" x14ac:dyDescent="0.35">
      <c r="E51" s="14"/>
    </row>
    <row r="52" spans="5:5" x14ac:dyDescent="0.35">
      <c r="E52" s="14"/>
    </row>
    <row r="53" spans="5:5" x14ac:dyDescent="0.35">
      <c r="E53" s="14"/>
    </row>
    <row r="54" spans="5:5" x14ac:dyDescent="0.35">
      <c r="E54" s="14"/>
    </row>
    <row r="55" spans="5:5" x14ac:dyDescent="0.35">
      <c r="E55" s="14"/>
    </row>
    <row r="56" spans="5:5" x14ac:dyDescent="0.35">
      <c r="E56" s="14"/>
    </row>
    <row r="57" spans="5:5" x14ac:dyDescent="0.35">
      <c r="E57" s="14"/>
    </row>
    <row r="58" spans="5:5" x14ac:dyDescent="0.35">
      <c r="E58" s="14"/>
    </row>
    <row r="59" spans="5:5" x14ac:dyDescent="0.35">
      <c r="E59" s="14"/>
    </row>
    <row r="60" spans="5:5" x14ac:dyDescent="0.35">
      <c r="E60" s="14"/>
    </row>
    <row r="61" spans="5:5" x14ac:dyDescent="0.35">
      <c r="E61" s="14"/>
    </row>
    <row r="62" spans="5:5" x14ac:dyDescent="0.35">
      <c r="E62" s="14"/>
    </row>
    <row r="63" spans="5:5" x14ac:dyDescent="0.35">
      <c r="E63" s="14"/>
    </row>
    <row r="64" spans="5:5" x14ac:dyDescent="0.35">
      <c r="E64" s="14"/>
    </row>
    <row r="65" spans="5:5" x14ac:dyDescent="0.35">
      <c r="E65" s="14"/>
    </row>
    <row r="66" spans="5:5" x14ac:dyDescent="0.35">
      <c r="E66" s="14"/>
    </row>
    <row r="67" spans="5:5" x14ac:dyDescent="0.35">
      <c r="E67" s="14"/>
    </row>
    <row r="68" spans="5:5" x14ac:dyDescent="0.35">
      <c r="E68" s="14"/>
    </row>
    <row r="69" spans="5:5" x14ac:dyDescent="0.35">
      <c r="E69" s="14"/>
    </row>
    <row r="70" spans="5:5" x14ac:dyDescent="0.35">
      <c r="E70" s="14"/>
    </row>
    <row r="71" spans="5:5" x14ac:dyDescent="0.35">
      <c r="E71" s="14"/>
    </row>
    <row r="72" spans="5:5" x14ac:dyDescent="0.35">
      <c r="E72" s="14"/>
    </row>
    <row r="73" spans="5:5" x14ac:dyDescent="0.35">
      <c r="E73" s="14"/>
    </row>
    <row r="74" spans="5:5" x14ac:dyDescent="0.35">
      <c r="E74" s="14"/>
    </row>
    <row r="75" spans="5:5" x14ac:dyDescent="0.35">
      <c r="E75" s="14"/>
    </row>
    <row r="76" spans="5:5" x14ac:dyDescent="0.35">
      <c r="E76" s="14"/>
    </row>
    <row r="77" spans="5:5" x14ac:dyDescent="0.35">
      <c r="E77" s="14"/>
    </row>
    <row r="78" spans="5:5" x14ac:dyDescent="0.35">
      <c r="E78" s="14"/>
    </row>
    <row r="79" spans="5:5" x14ac:dyDescent="0.35">
      <c r="E79" s="14"/>
    </row>
    <row r="80" spans="5:5" x14ac:dyDescent="0.35">
      <c r="E80" s="14"/>
    </row>
    <row r="81" spans="5:5" x14ac:dyDescent="0.35">
      <c r="E81" s="14"/>
    </row>
    <row r="82" spans="5:5" x14ac:dyDescent="0.35">
      <c r="E82" s="14"/>
    </row>
    <row r="83" spans="5:5" x14ac:dyDescent="0.35">
      <c r="E83" s="14"/>
    </row>
    <row r="84" spans="5:5" x14ac:dyDescent="0.35">
      <c r="E84" s="14"/>
    </row>
    <row r="85" spans="5:5" x14ac:dyDescent="0.35">
      <c r="E85" s="14"/>
    </row>
    <row r="86" spans="5:5" x14ac:dyDescent="0.35">
      <c r="E86" s="14"/>
    </row>
    <row r="87" spans="5:5" x14ac:dyDescent="0.35">
      <c r="E87" s="14"/>
    </row>
    <row r="88" spans="5:5" x14ac:dyDescent="0.35">
      <c r="E88" s="14"/>
    </row>
    <row r="89" spans="5:5" x14ac:dyDescent="0.35">
      <c r="E89" s="14"/>
    </row>
    <row r="90" spans="5:5" x14ac:dyDescent="0.35">
      <c r="E90" s="14"/>
    </row>
    <row r="91" spans="5:5" x14ac:dyDescent="0.35">
      <c r="E91" s="14"/>
    </row>
    <row r="92" spans="5:5" x14ac:dyDescent="0.35">
      <c r="E92" s="14"/>
    </row>
    <row r="93" spans="5:5" x14ac:dyDescent="0.35">
      <c r="E93" s="14"/>
    </row>
    <row r="94" spans="5:5" x14ac:dyDescent="0.35">
      <c r="E94" s="14"/>
    </row>
    <row r="95" spans="5:5" x14ac:dyDescent="0.35">
      <c r="E95" s="14"/>
    </row>
    <row r="96" spans="5:5" x14ac:dyDescent="0.35">
      <c r="E96" s="14"/>
    </row>
    <row r="97" spans="5:5" x14ac:dyDescent="0.35">
      <c r="E97" s="14"/>
    </row>
    <row r="98" spans="5:5" x14ac:dyDescent="0.35">
      <c r="E98" s="14"/>
    </row>
    <row r="99" spans="5:5" x14ac:dyDescent="0.35">
      <c r="E99" s="14"/>
    </row>
    <row r="100" spans="5:5" x14ac:dyDescent="0.35">
      <c r="E100" s="14"/>
    </row>
    <row r="101" spans="5:5" x14ac:dyDescent="0.35">
      <c r="E101" s="14"/>
    </row>
    <row r="102" spans="5:5" x14ac:dyDescent="0.35">
      <c r="E102" s="14"/>
    </row>
    <row r="103" spans="5:5" x14ac:dyDescent="0.35">
      <c r="E103" s="14"/>
    </row>
    <row r="104" spans="5:5" x14ac:dyDescent="0.35">
      <c r="E104" s="14"/>
    </row>
    <row r="105" spans="5:5" x14ac:dyDescent="0.35">
      <c r="E105" s="14"/>
    </row>
    <row r="106" spans="5:5" x14ac:dyDescent="0.35">
      <c r="E106" s="14"/>
    </row>
    <row r="107" spans="5:5" x14ac:dyDescent="0.35">
      <c r="E107" s="14"/>
    </row>
    <row r="108" spans="5:5" x14ac:dyDescent="0.35">
      <c r="E108" s="14"/>
    </row>
    <row r="109" spans="5:5" x14ac:dyDescent="0.35">
      <c r="E109" s="14"/>
    </row>
    <row r="110" spans="5:5" x14ac:dyDescent="0.35">
      <c r="E110" s="14"/>
    </row>
    <row r="111" spans="5:5" x14ac:dyDescent="0.35">
      <c r="E111" s="14"/>
    </row>
    <row r="112" spans="5:5" x14ac:dyDescent="0.35">
      <c r="E112" s="14"/>
    </row>
    <row r="113" spans="5:5" x14ac:dyDescent="0.35">
      <c r="E113" s="14"/>
    </row>
    <row r="114" spans="5:5" x14ac:dyDescent="0.35">
      <c r="E114" s="14"/>
    </row>
    <row r="115" spans="5:5" x14ac:dyDescent="0.35">
      <c r="E115" s="14"/>
    </row>
    <row r="116" spans="5:5" x14ac:dyDescent="0.35">
      <c r="E116" s="14"/>
    </row>
    <row r="117" spans="5:5" x14ac:dyDescent="0.35">
      <c r="E117" s="14"/>
    </row>
    <row r="118" spans="5:5" x14ac:dyDescent="0.35">
      <c r="E118" s="14"/>
    </row>
    <row r="119" spans="5:5" x14ac:dyDescent="0.35">
      <c r="E119" s="14"/>
    </row>
    <row r="120" spans="5:5" x14ac:dyDescent="0.35">
      <c r="E120" s="14"/>
    </row>
    <row r="121" spans="5:5" x14ac:dyDescent="0.35">
      <c r="E121" s="14"/>
    </row>
    <row r="122" spans="5:5" x14ac:dyDescent="0.35">
      <c r="E122" s="14"/>
    </row>
    <row r="123" spans="5:5" x14ac:dyDescent="0.35">
      <c r="E123" s="14"/>
    </row>
    <row r="124" spans="5:5" x14ac:dyDescent="0.35">
      <c r="E124" s="14"/>
    </row>
    <row r="125" spans="5:5" x14ac:dyDescent="0.35">
      <c r="E125" s="14"/>
    </row>
    <row r="126" spans="5:5" x14ac:dyDescent="0.35">
      <c r="E126" s="14"/>
    </row>
    <row r="127" spans="5:5" x14ac:dyDescent="0.35">
      <c r="E127" s="14"/>
    </row>
    <row r="128" spans="5:5" x14ac:dyDescent="0.35">
      <c r="E128" s="14"/>
    </row>
    <row r="129" spans="5:5" x14ac:dyDescent="0.35">
      <c r="E129" s="14"/>
    </row>
    <row r="130" spans="5:5" x14ac:dyDescent="0.35">
      <c r="E130" s="14"/>
    </row>
    <row r="131" spans="5:5" x14ac:dyDescent="0.35">
      <c r="E131" s="14"/>
    </row>
    <row r="132" spans="5:5" x14ac:dyDescent="0.35">
      <c r="E132" s="14"/>
    </row>
    <row r="133" spans="5:5" x14ac:dyDescent="0.35">
      <c r="E133" s="14"/>
    </row>
    <row r="134" spans="5:5" x14ac:dyDescent="0.35">
      <c r="E134" s="14"/>
    </row>
    <row r="135" spans="5:5" x14ac:dyDescent="0.35">
      <c r="E135" s="14"/>
    </row>
    <row r="136" spans="5:5" x14ac:dyDescent="0.35">
      <c r="E136" s="14"/>
    </row>
    <row r="137" spans="5:5" x14ac:dyDescent="0.35">
      <c r="E137" s="14"/>
    </row>
    <row r="138" spans="5:5" x14ac:dyDescent="0.35">
      <c r="E138" s="14"/>
    </row>
    <row r="139" spans="5:5" x14ac:dyDescent="0.35">
      <c r="E139" s="14"/>
    </row>
    <row r="140" spans="5:5" x14ac:dyDescent="0.35">
      <c r="E140" s="14"/>
    </row>
    <row r="141" spans="5:5" x14ac:dyDescent="0.35">
      <c r="E141" s="14"/>
    </row>
    <row r="142" spans="5:5" x14ac:dyDescent="0.35">
      <c r="E142" s="14"/>
    </row>
    <row r="143" spans="5:5" x14ac:dyDescent="0.35">
      <c r="E143" s="14"/>
    </row>
    <row r="144" spans="5:5" x14ac:dyDescent="0.35">
      <c r="E144" s="14"/>
    </row>
    <row r="145" spans="5:5" x14ac:dyDescent="0.35">
      <c r="E145" s="14"/>
    </row>
    <row r="146" spans="5:5" x14ac:dyDescent="0.35">
      <c r="E146" s="14"/>
    </row>
    <row r="147" spans="5:5" x14ac:dyDescent="0.35">
      <c r="E147" s="14"/>
    </row>
    <row r="148" spans="5:5" x14ac:dyDescent="0.35">
      <c r="E148" s="14"/>
    </row>
    <row r="149" spans="5:5" x14ac:dyDescent="0.35">
      <c r="E149" s="14"/>
    </row>
    <row r="150" spans="5:5" x14ac:dyDescent="0.35">
      <c r="E150" s="14"/>
    </row>
    <row r="151" spans="5:5" x14ac:dyDescent="0.35">
      <c r="E151" s="14"/>
    </row>
    <row r="152" spans="5:5" x14ac:dyDescent="0.35">
      <c r="E152" s="14"/>
    </row>
    <row r="153" spans="5:5" x14ac:dyDescent="0.35">
      <c r="E153" s="14"/>
    </row>
    <row r="154" spans="5:5" x14ac:dyDescent="0.35">
      <c r="E154" s="14"/>
    </row>
    <row r="155" spans="5:5" x14ac:dyDescent="0.35">
      <c r="E155" s="14"/>
    </row>
    <row r="156" spans="5:5" x14ac:dyDescent="0.35">
      <c r="E156" s="14"/>
    </row>
    <row r="157" spans="5:5" x14ac:dyDescent="0.35">
      <c r="E157" s="14"/>
    </row>
    <row r="158" spans="5:5" x14ac:dyDescent="0.35">
      <c r="E158" s="14"/>
    </row>
    <row r="159" spans="5:5" x14ac:dyDescent="0.35">
      <c r="E159" s="14"/>
    </row>
    <row r="160" spans="5:5" x14ac:dyDescent="0.35">
      <c r="E160" s="14"/>
    </row>
    <row r="161" spans="5:5" x14ac:dyDescent="0.35">
      <c r="E161" s="14"/>
    </row>
    <row r="162" spans="5:5" x14ac:dyDescent="0.35">
      <c r="E162" s="14"/>
    </row>
    <row r="163" spans="5:5" x14ac:dyDescent="0.35">
      <c r="E163" s="14"/>
    </row>
    <row r="164" spans="5:5" x14ac:dyDescent="0.35">
      <c r="E164" s="14"/>
    </row>
    <row r="165" spans="5:5" x14ac:dyDescent="0.35">
      <c r="E165" s="14"/>
    </row>
    <row r="166" spans="5:5" x14ac:dyDescent="0.35">
      <c r="E166" s="14"/>
    </row>
    <row r="167" spans="5:5" x14ac:dyDescent="0.35">
      <c r="E167" s="14"/>
    </row>
    <row r="168" spans="5:5" x14ac:dyDescent="0.35">
      <c r="E168" s="14"/>
    </row>
    <row r="169" spans="5:5" x14ac:dyDescent="0.35">
      <c r="E169" s="14"/>
    </row>
    <row r="170" spans="5:5" x14ac:dyDescent="0.35">
      <c r="E170" s="14"/>
    </row>
    <row r="171" spans="5:5" x14ac:dyDescent="0.35">
      <c r="E171" s="14"/>
    </row>
    <row r="172" spans="5:5" x14ac:dyDescent="0.35">
      <c r="E172" s="14"/>
    </row>
    <row r="173" spans="5:5" x14ac:dyDescent="0.35">
      <c r="E173" s="14"/>
    </row>
    <row r="174" spans="5:5" x14ac:dyDescent="0.35">
      <c r="E174" s="14"/>
    </row>
    <row r="175" spans="5:5" x14ac:dyDescent="0.35">
      <c r="E175" s="14"/>
    </row>
    <row r="176" spans="5:5" x14ac:dyDescent="0.35">
      <c r="E176" s="14"/>
    </row>
    <row r="177" spans="5:5" x14ac:dyDescent="0.35">
      <c r="E177" s="14"/>
    </row>
    <row r="178" spans="5:5" x14ac:dyDescent="0.35">
      <c r="E178" s="14"/>
    </row>
    <row r="179" spans="5:5" x14ac:dyDescent="0.35">
      <c r="E179" s="14"/>
    </row>
    <row r="180" spans="5:5" x14ac:dyDescent="0.35">
      <c r="E180" s="14"/>
    </row>
    <row r="181" spans="5:5" x14ac:dyDescent="0.35">
      <c r="E181" s="14"/>
    </row>
    <row r="182" spans="5:5" x14ac:dyDescent="0.35">
      <c r="E182" s="14"/>
    </row>
    <row r="183" spans="5:5" x14ac:dyDescent="0.35">
      <c r="E183" s="14"/>
    </row>
    <row r="184" spans="5:5" x14ac:dyDescent="0.35">
      <c r="E184" s="14"/>
    </row>
    <row r="185" spans="5:5" x14ac:dyDescent="0.35">
      <c r="E185" s="14"/>
    </row>
    <row r="186" spans="5:5" x14ac:dyDescent="0.35">
      <c r="E186" s="14"/>
    </row>
    <row r="187" spans="5:5" x14ac:dyDescent="0.35">
      <c r="E187" s="14"/>
    </row>
    <row r="188" spans="5:5" x14ac:dyDescent="0.35">
      <c r="E188" s="14"/>
    </row>
    <row r="189" spans="5:5" x14ac:dyDescent="0.35">
      <c r="E189" s="14"/>
    </row>
    <row r="190" spans="5:5" x14ac:dyDescent="0.35">
      <c r="E190" s="14"/>
    </row>
    <row r="191" spans="5:5" x14ac:dyDescent="0.35">
      <c r="E191" s="14"/>
    </row>
    <row r="192" spans="5:5" x14ac:dyDescent="0.35">
      <c r="E192" s="14"/>
    </row>
    <row r="193" spans="5:5" x14ac:dyDescent="0.35">
      <c r="E193" s="14"/>
    </row>
    <row r="194" spans="5:5" x14ac:dyDescent="0.35">
      <c r="E194" s="14"/>
    </row>
    <row r="195" spans="5:5" x14ac:dyDescent="0.35">
      <c r="E195" s="14"/>
    </row>
    <row r="196" spans="5:5" x14ac:dyDescent="0.35">
      <c r="E196" s="14"/>
    </row>
    <row r="197" spans="5:5" x14ac:dyDescent="0.35">
      <c r="E197" s="14"/>
    </row>
    <row r="198" spans="5:5" x14ac:dyDescent="0.35">
      <c r="E198" s="14"/>
    </row>
    <row r="199" spans="5:5" x14ac:dyDescent="0.35">
      <c r="E199" s="14"/>
    </row>
    <row r="200" spans="5:5" x14ac:dyDescent="0.35">
      <c r="E200" s="14"/>
    </row>
    <row r="201" spans="5:5" x14ac:dyDescent="0.35">
      <c r="E201" s="14"/>
    </row>
    <row r="202" spans="5:5" x14ac:dyDescent="0.35">
      <c r="E202" s="14"/>
    </row>
    <row r="203" spans="5:5" x14ac:dyDescent="0.35">
      <c r="E203" s="14"/>
    </row>
    <row r="204" spans="5:5" x14ac:dyDescent="0.35">
      <c r="E204" s="14"/>
    </row>
    <row r="205" spans="5:5" x14ac:dyDescent="0.35">
      <c r="E205" s="14"/>
    </row>
    <row r="206" spans="5:5" x14ac:dyDescent="0.35">
      <c r="E206" s="14"/>
    </row>
    <row r="207" spans="5:5" x14ac:dyDescent="0.35">
      <c r="E207" s="14"/>
    </row>
    <row r="208" spans="5:5" x14ac:dyDescent="0.35">
      <c r="E208" s="14"/>
    </row>
    <row r="209" spans="5:5" x14ac:dyDescent="0.35">
      <c r="E209" s="14"/>
    </row>
    <row r="210" spans="5:5" x14ac:dyDescent="0.35">
      <c r="E210" s="14"/>
    </row>
    <row r="211" spans="5:5" x14ac:dyDescent="0.35">
      <c r="E211" s="14"/>
    </row>
    <row r="212" spans="5:5" x14ac:dyDescent="0.35">
      <c r="E212" s="14"/>
    </row>
    <row r="213" spans="5:5" x14ac:dyDescent="0.35">
      <c r="E213" s="14"/>
    </row>
    <row r="214" spans="5:5" x14ac:dyDescent="0.35">
      <c r="E214" s="14"/>
    </row>
    <row r="215" spans="5:5" x14ac:dyDescent="0.35">
      <c r="E215" s="14"/>
    </row>
    <row r="216" spans="5:5" x14ac:dyDescent="0.35">
      <c r="E216" s="14"/>
    </row>
    <row r="217" spans="5:5" x14ac:dyDescent="0.35">
      <c r="E217" s="14"/>
    </row>
    <row r="218" spans="5:5" x14ac:dyDescent="0.35">
      <c r="E218" s="14"/>
    </row>
    <row r="219" spans="5:5" x14ac:dyDescent="0.35">
      <c r="E219" s="14"/>
    </row>
    <row r="220" spans="5:5" x14ac:dyDescent="0.35">
      <c r="E220" s="14"/>
    </row>
    <row r="221" spans="5:5" x14ac:dyDescent="0.35">
      <c r="E221" s="14"/>
    </row>
    <row r="222" spans="5:5" x14ac:dyDescent="0.35">
      <c r="E222" s="14"/>
    </row>
    <row r="223" spans="5:5" x14ac:dyDescent="0.35">
      <c r="E223" s="14"/>
    </row>
    <row r="224" spans="5:5" x14ac:dyDescent="0.35">
      <c r="E224" s="14"/>
    </row>
    <row r="225" spans="5:5" x14ac:dyDescent="0.35">
      <c r="E225" s="14"/>
    </row>
    <row r="226" spans="5:5" x14ac:dyDescent="0.35">
      <c r="E226" s="14"/>
    </row>
    <row r="227" spans="5:5" x14ac:dyDescent="0.35">
      <c r="E227" s="14"/>
    </row>
    <row r="228" spans="5:5" x14ac:dyDescent="0.35">
      <c r="E228" s="14"/>
    </row>
    <row r="229" spans="5:5" x14ac:dyDescent="0.35">
      <c r="E229" s="14"/>
    </row>
    <row r="230" spans="5:5" x14ac:dyDescent="0.35">
      <c r="E230" s="14"/>
    </row>
    <row r="231" spans="5:5" x14ac:dyDescent="0.35">
      <c r="E231" s="14"/>
    </row>
    <row r="232" spans="5:5" x14ac:dyDescent="0.35">
      <c r="E232" s="14"/>
    </row>
    <row r="233" spans="5:5" x14ac:dyDescent="0.35">
      <c r="E233" s="14"/>
    </row>
    <row r="234" spans="5:5" x14ac:dyDescent="0.35">
      <c r="E234" s="14"/>
    </row>
    <row r="235" spans="5:5" x14ac:dyDescent="0.35">
      <c r="E235" s="14"/>
    </row>
    <row r="236" spans="5:5" x14ac:dyDescent="0.35">
      <c r="E236" s="14"/>
    </row>
    <row r="237" spans="5:5" x14ac:dyDescent="0.35">
      <c r="E237" s="14"/>
    </row>
    <row r="238" spans="5:5" x14ac:dyDescent="0.35">
      <c r="E238" s="14"/>
    </row>
    <row r="239" spans="5:5" x14ac:dyDescent="0.35">
      <c r="E239" s="14"/>
    </row>
    <row r="240" spans="5:5" x14ac:dyDescent="0.35">
      <c r="E240" s="14"/>
    </row>
    <row r="241" spans="5:5" x14ac:dyDescent="0.35">
      <c r="E241" s="14"/>
    </row>
    <row r="242" spans="5:5" x14ac:dyDescent="0.35">
      <c r="E242" s="14"/>
    </row>
    <row r="243" spans="5:5" x14ac:dyDescent="0.35">
      <c r="E243" s="14"/>
    </row>
    <row r="244" spans="5:5" x14ac:dyDescent="0.35">
      <c r="E244" s="14"/>
    </row>
    <row r="245" spans="5:5" x14ac:dyDescent="0.35">
      <c r="E245" s="14"/>
    </row>
    <row r="246" spans="5:5" x14ac:dyDescent="0.35">
      <c r="E246" s="14"/>
    </row>
    <row r="247" spans="5:5" x14ac:dyDescent="0.35">
      <c r="E247" s="14"/>
    </row>
    <row r="248" spans="5:5" x14ac:dyDescent="0.35">
      <c r="E248" s="14"/>
    </row>
    <row r="249" spans="5:5" x14ac:dyDescent="0.35">
      <c r="E249" s="14"/>
    </row>
    <row r="250" spans="5:5" x14ac:dyDescent="0.35">
      <c r="E250" s="14"/>
    </row>
    <row r="251" spans="5:5" x14ac:dyDescent="0.35">
      <c r="E251" s="14"/>
    </row>
    <row r="252" spans="5:5" x14ac:dyDescent="0.35">
      <c r="E252" s="14"/>
    </row>
    <row r="253" spans="5:5" x14ac:dyDescent="0.35">
      <c r="E253" s="14"/>
    </row>
    <row r="254" spans="5:5" x14ac:dyDescent="0.35">
      <c r="E254" s="14"/>
    </row>
    <row r="255" spans="5:5" x14ac:dyDescent="0.35">
      <c r="E255" s="14"/>
    </row>
    <row r="256" spans="5:5" x14ac:dyDescent="0.35">
      <c r="E256" s="14"/>
    </row>
    <row r="257" spans="5:5" x14ac:dyDescent="0.35">
      <c r="E257" s="14"/>
    </row>
    <row r="258" spans="5:5" x14ac:dyDescent="0.35">
      <c r="E258" s="14"/>
    </row>
    <row r="259" spans="5:5" x14ac:dyDescent="0.35">
      <c r="E259" s="14"/>
    </row>
    <row r="260" spans="5:5" x14ac:dyDescent="0.35">
      <c r="E260" s="14"/>
    </row>
    <row r="261" spans="5:5" x14ac:dyDescent="0.35">
      <c r="E261" s="14"/>
    </row>
    <row r="262" spans="5:5" x14ac:dyDescent="0.35">
      <c r="E262" s="14"/>
    </row>
    <row r="263" spans="5:5" x14ac:dyDescent="0.35">
      <c r="E263" s="14"/>
    </row>
    <row r="264" spans="5:5" x14ac:dyDescent="0.35">
      <c r="E264" s="14"/>
    </row>
    <row r="265" spans="5:5" x14ac:dyDescent="0.35">
      <c r="E265" s="14"/>
    </row>
    <row r="266" spans="5:5" x14ac:dyDescent="0.35">
      <c r="E266" s="14"/>
    </row>
    <row r="267" spans="5:5" x14ac:dyDescent="0.35">
      <c r="E267" s="14"/>
    </row>
    <row r="268" spans="5:5" x14ac:dyDescent="0.35">
      <c r="E268" s="14"/>
    </row>
    <row r="269" spans="5:5" x14ac:dyDescent="0.35">
      <c r="E269" s="14"/>
    </row>
    <row r="270" spans="5:5" x14ac:dyDescent="0.35">
      <c r="E270" s="14"/>
    </row>
    <row r="271" spans="5:5" x14ac:dyDescent="0.35">
      <c r="E271" s="14"/>
    </row>
    <row r="272" spans="5:5" x14ac:dyDescent="0.35">
      <c r="E272" s="14"/>
    </row>
    <row r="273" spans="5:5" x14ac:dyDescent="0.35">
      <c r="E273" s="14"/>
    </row>
    <row r="274" spans="5:5" x14ac:dyDescent="0.35">
      <c r="E274" s="14"/>
    </row>
    <row r="275" spans="5:5" x14ac:dyDescent="0.35">
      <c r="E275" s="14"/>
    </row>
    <row r="276" spans="5:5" x14ac:dyDescent="0.35">
      <c r="E276" s="14"/>
    </row>
    <row r="277" spans="5:5" x14ac:dyDescent="0.35">
      <c r="E277" s="14"/>
    </row>
    <row r="278" spans="5:5" x14ac:dyDescent="0.35">
      <c r="E278" s="14"/>
    </row>
    <row r="279" spans="5:5" x14ac:dyDescent="0.35">
      <c r="E279" s="14"/>
    </row>
    <row r="280" spans="5:5" x14ac:dyDescent="0.35">
      <c r="E280" s="14"/>
    </row>
    <row r="281" spans="5:5" x14ac:dyDescent="0.35">
      <c r="E281" s="14"/>
    </row>
    <row r="282" spans="5:5" x14ac:dyDescent="0.35">
      <c r="E282" s="14"/>
    </row>
    <row r="283" spans="5:5" x14ac:dyDescent="0.35">
      <c r="E283" s="14"/>
    </row>
    <row r="284" spans="5:5" x14ac:dyDescent="0.35">
      <c r="E284" s="14"/>
    </row>
    <row r="285" spans="5:5" x14ac:dyDescent="0.35">
      <c r="E285" s="14"/>
    </row>
    <row r="286" spans="5:5" x14ac:dyDescent="0.35">
      <c r="E286" s="14"/>
    </row>
    <row r="287" spans="5:5" x14ac:dyDescent="0.35">
      <c r="E287" s="14"/>
    </row>
    <row r="288" spans="5:5" x14ac:dyDescent="0.35">
      <c r="E288" s="14"/>
    </row>
    <row r="289" spans="5:5" x14ac:dyDescent="0.35">
      <c r="E289" s="14"/>
    </row>
    <row r="290" spans="5:5" x14ac:dyDescent="0.35">
      <c r="E290" s="14"/>
    </row>
    <row r="291" spans="5:5" x14ac:dyDescent="0.35">
      <c r="E291" s="14"/>
    </row>
    <row r="292" spans="5:5" x14ac:dyDescent="0.35">
      <c r="E292" s="14"/>
    </row>
    <row r="293" spans="5:5" x14ac:dyDescent="0.35">
      <c r="E293" s="14"/>
    </row>
    <row r="294" spans="5:5" x14ac:dyDescent="0.35">
      <c r="E294" s="14"/>
    </row>
    <row r="295" spans="5:5" x14ac:dyDescent="0.35">
      <c r="E295" s="14"/>
    </row>
    <row r="296" spans="5:5" x14ac:dyDescent="0.35">
      <c r="E296" s="14"/>
    </row>
    <row r="297" spans="5:5" x14ac:dyDescent="0.35">
      <c r="E297" s="14"/>
    </row>
    <row r="298" spans="5:5" x14ac:dyDescent="0.35">
      <c r="E298" s="14"/>
    </row>
    <row r="299" spans="5:5" x14ac:dyDescent="0.35">
      <c r="E299" s="14"/>
    </row>
    <row r="300" spans="5:5" x14ac:dyDescent="0.35">
      <c r="E300" s="14"/>
    </row>
    <row r="301" spans="5:5" x14ac:dyDescent="0.35">
      <c r="E301" s="14"/>
    </row>
    <row r="302" spans="5:5" x14ac:dyDescent="0.35">
      <c r="E302" s="14"/>
    </row>
    <row r="303" spans="5:5" x14ac:dyDescent="0.35">
      <c r="E303" s="14"/>
    </row>
    <row r="304" spans="5:5" x14ac:dyDescent="0.35">
      <c r="E304" s="14"/>
    </row>
    <row r="305" spans="5:5" x14ac:dyDescent="0.35">
      <c r="E305" s="14"/>
    </row>
    <row r="306" spans="5:5" x14ac:dyDescent="0.35">
      <c r="E306" s="14"/>
    </row>
    <row r="307" spans="5:5" x14ac:dyDescent="0.35">
      <c r="E307" s="14"/>
    </row>
    <row r="308" spans="5:5" x14ac:dyDescent="0.35">
      <c r="E308" s="14"/>
    </row>
    <row r="309" spans="5:5" x14ac:dyDescent="0.35">
      <c r="E309" s="14"/>
    </row>
    <row r="310" spans="5:5" x14ac:dyDescent="0.35">
      <c r="E310" s="14"/>
    </row>
    <row r="311" spans="5:5" x14ac:dyDescent="0.35">
      <c r="E311" s="14"/>
    </row>
    <row r="312" spans="5:5" x14ac:dyDescent="0.35">
      <c r="E312" s="14"/>
    </row>
    <row r="313" spans="5:5" x14ac:dyDescent="0.35">
      <c r="E313" s="14"/>
    </row>
    <row r="314" spans="5:5" x14ac:dyDescent="0.35">
      <c r="E314" s="14"/>
    </row>
    <row r="315" spans="5:5" x14ac:dyDescent="0.35">
      <c r="E315" s="14"/>
    </row>
    <row r="316" spans="5:5" x14ac:dyDescent="0.35">
      <c r="E316" s="14"/>
    </row>
    <row r="317" spans="5:5" x14ac:dyDescent="0.35">
      <c r="E317" s="14"/>
    </row>
    <row r="318" spans="5:5" x14ac:dyDescent="0.35">
      <c r="E318" s="14"/>
    </row>
    <row r="319" spans="5:5" x14ac:dyDescent="0.35">
      <c r="E319" s="14"/>
    </row>
    <row r="320" spans="5:5" x14ac:dyDescent="0.35">
      <c r="E320" s="14"/>
    </row>
    <row r="321" spans="5:5" x14ac:dyDescent="0.35">
      <c r="E321" s="14"/>
    </row>
    <row r="322" spans="5:5" x14ac:dyDescent="0.35">
      <c r="E322" s="14"/>
    </row>
    <row r="323" spans="5:5" x14ac:dyDescent="0.35">
      <c r="E323" s="14"/>
    </row>
    <row r="324" spans="5:5" x14ac:dyDescent="0.35">
      <c r="E324" s="14"/>
    </row>
    <row r="325" spans="5:5" x14ac:dyDescent="0.35">
      <c r="E325" s="14"/>
    </row>
    <row r="326" spans="5:5" x14ac:dyDescent="0.35">
      <c r="E326" s="14"/>
    </row>
    <row r="327" spans="5:5" x14ac:dyDescent="0.35">
      <c r="E327" s="14"/>
    </row>
    <row r="328" spans="5:5" x14ac:dyDescent="0.35">
      <c r="E328" s="14"/>
    </row>
    <row r="329" spans="5:5" x14ac:dyDescent="0.35">
      <c r="E329" s="14"/>
    </row>
    <row r="330" spans="5:5" x14ac:dyDescent="0.35">
      <c r="E330" s="14"/>
    </row>
    <row r="331" spans="5:5" x14ac:dyDescent="0.35">
      <c r="E331" s="14"/>
    </row>
    <row r="332" spans="5:5" x14ac:dyDescent="0.35">
      <c r="E332" s="14"/>
    </row>
    <row r="333" spans="5:5" x14ac:dyDescent="0.35">
      <c r="E333" s="14"/>
    </row>
    <row r="334" spans="5:5" x14ac:dyDescent="0.35">
      <c r="E334" s="14"/>
    </row>
    <row r="335" spans="5:5" x14ac:dyDescent="0.35">
      <c r="E335" s="14"/>
    </row>
    <row r="336" spans="5:5" x14ac:dyDescent="0.35">
      <c r="E336" s="14"/>
    </row>
    <row r="337" spans="5:5" x14ac:dyDescent="0.35">
      <c r="E337" s="14"/>
    </row>
    <row r="338" spans="5:5" x14ac:dyDescent="0.35">
      <c r="E338" s="14"/>
    </row>
    <row r="339" spans="5:5" x14ac:dyDescent="0.35">
      <c r="E339" s="14"/>
    </row>
    <row r="340" spans="5:5" x14ac:dyDescent="0.35">
      <c r="E340" s="14"/>
    </row>
    <row r="341" spans="5:5" x14ac:dyDescent="0.35">
      <c r="E341" s="14"/>
    </row>
    <row r="342" spans="5:5" x14ac:dyDescent="0.35">
      <c r="E342" s="14"/>
    </row>
    <row r="343" spans="5:5" x14ac:dyDescent="0.35">
      <c r="E343" s="14"/>
    </row>
    <row r="344" spans="5:5" x14ac:dyDescent="0.35">
      <c r="E344" s="14"/>
    </row>
    <row r="345" spans="5:5" x14ac:dyDescent="0.35">
      <c r="E345" s="14"/>
    </row>
    <row r="346" spans="5:5" x14ac:dyDescent="0.35">
      <c r="E346" s="14"/>
    </row>
    <row r="347" spans="5:5" x14ac:dyDescent="0.35">
      <c r="E347" s="14"/>
    </row>
    <row r="348" spans="5:5" x14ac:dyDescent="0.35">
      <c r="E348" s="14"/>
    </row>
    <row r="349" spans="5:5" x14ac:dyDescent="0.35">
      <c r="E349" s="14"/>
    </row>
    <row r="350" spans="5:5" x14ac:dyDescent="0.35">
      <c r="E350" s="14"/>
    </row>
    <row r="351" spans="5:5" x14ac:dyDescent="0.35">
      <c r="E351" s="14"/>
    </row>
    <row r="352" spans="5:5" x14ac:dyDescent="0.35">
      <c r="E352" s="14"/>
    </row>
    <row r="353" spans="5:5" x14ac:dyDescent="0.35">
      <c r="E353" s="14"/>
    </row>
    <row r="354" spans="5:5" x14ac:dyDescent="0.35">
      <c r="E354" s="14"/>
    </row>
    <row r="355" spans="5:5" x14ac:dyDescent="0.35">
      <c r="E355" s="14"/>
    </row>
    <row r="356" spans="5:5" x14ac:dyDescent="0.35">
      <c r="E356" s="14"/>
    </row>
    <row r="357" spans="5:5" x14ac:dyDescent="0.35">
      <c r="E357" s="14"/>
    </row>
    <row r="358" spans="5:5" x14ac:dyDescent="0.35">
      <c r="E358" s="14"/>
    </row>
    <row r="359" spans="5:5" x14ac:dyDescent="0.35">
      <c r="E359" s="14"/>
    </row>
    <row r="360" spans="5:5" x14ac:dyDescent="0.35">
      <c r="E360" s="14"/>
    </row>
    <row r="361" spans="5:5" x14ac:dyDescent="0.35">
      <c r="E361" s="14"/>
    </row>
    <row r="362" spans="5:5" x14ac:dyDescent="0.35">
      <c r="E362" s="14"/>
    </row>
    <row r="363" spans="5:5" x14ac:dyDescent="0.35">
      <c r="E363" s="14"/>
    </row>
    <row r="364" spans="5:5" x14ac:dyDescent="0.35">
      <c r="E364" s="14"/>
    </row>
    <row r="365" spans="5:5" x14ac:dyDescent="0.35">
      <c r="E365" s="14"/>
    </row>
    <row r="366" spans="5:5" x14ac:dyDescent="0.35">
      <c r="E366" s="14"/>
    </row>
    <row r="367" spans="5:5" x14ac:dyDescent="0.35">
      <c r="E367" s="14"/>
    </row>
    <row r="368" spans="5:5" x14ac:dyDescent="0.35">
      <c r="E368" s="14"/>
    </row>
    <row r="369" spans="5:5" x14ac:dyDescent="0.35">
      <c r="E369" s="14"/>
    </row>
    <row r="370" spans="5:5" x14ac:dyDescent="0.35">
      <c r="E370" s="14"/>
    </row>
    <row r="371" spans="5:5" x14ac:dyDescent="0.35">
      <c r="E371" s="14"/>
    </row>
    <row r="372" spans="5:5" x14ac:dyDescent="0.35">
      <c r="E372" s="14"/>
    </row>
    <row r="373" spans="5:5" x14ac:dyDescent="0.35">
      <c r="E373" s="14"/>
    </row>
    <row r="374" spans="5:5" x14ac:dyDescent="0.35">
      <c r="E374" s="14"/>
    </row>
    <row r="375" spans="5:5" x14ac:dyDescent="0.35">
      <c r="E375" s="14"/>
    </row>
    <row r="376" spans="5:5" x14ac:dyDescent="0.35">
      <c r="E376" s="14"/>
    </row>
    <row r="377" spans="5:5" x14ac:dyDescent="0.35">
      <c r="E377" s="14"/>
    </row>
    <row r="378" spans="5:5" x14ac:dyDescent="0.35">
      <c r="E378" s="14"/>
    </row>
    <row r="379" spans="5:5" x14ac:dyDescent="0.35">
      <c r="E379" s="14"/>
    </row>
    <row r="380" spans="5:5" x14ac:dyDescent="0.35">
      <c r="E380" s="14"/>
    </row>
    <row r="381" spans="5:5" x14ac:dyDescent="0.35">
      <c r="E381" s="14"/>
    </row>
    <row r="382" spans="5:5" x14ac:dyDescent="0.35">
      <c r="E382" s="14"/>
    </row>
    <row r="383" spans="5:5" x14ac:dyDescent="0.35">
      <c r="E383" s="14"/>
    </row>
    <row r="384" spans="5:5" x14ac:dyDescent="0.35">
      <c r="E384" s="14"/>
    </row>
    <row r="385" spans="5:5" x14ac:dyDescent="0.35">
      <c r="E385" s="14"/>
    </row>
    <row r="386" spans="5:5" x14ac:dyDescent="0.35">
      <c r="E386" s="14"/>
    </row>
    <row r="387" spans="5:5" x14ac:dyDescent="0.35">
      <c r="E387" s="14"/>
    </row>
    <row r="388" spans="5:5" x14ac:dyDescent="0.35">
      <c r="E388" s="14"/>
    </row>
    <row r="389" spans="5:5" x14ac:dyDescent="0.35">
      <c r="E389" s="14"/>
    </row>
    <row r="390" spans="5:5" x14ac:dyDescent="0.35">
      <c r="E390" s="14"/>
    </row>
    <row r="391" spans="5:5" x14ac:dyDescent="0.35">
      <c r="E391" s="14"/>
    </row>
    <row r="392" spans="5:5" x14ac:dyDescent="0.35">
      <c r="E392" s="14"/>
    </row>
    <row r="393" spans="5:5" x14ac:dyDescent="0.35">
      <c r="E393" s="14"/>
    </row>
    <row r="394" spans="5:5" x14ac:dyDescent="0.35">
      <c r="E394" s="14"/>
    </row>
    <row r="395" spans="5:5" x14ac:dyDescent="0.35">
      <c r="E395" s="14"/>
    </row>
    <row r="396" spans="5:5" x14ac:dyDescent="0.35">
      <c r="E396" s="14"/>
    </row>
    <row r="397" spans="5:5" x14ac:dyDescent="0.35">
      <c r="E397" s="14"/>
    </row>
    <row r="398" spans="5:5" x14ac:dyDescent="0.35">
      <c r="E398" s="14"/>
    </row>
    <row r="399" spans="5:5" x14ac:dyDescent="0.35">
      <c r="E399" s="14"/>
    </row>
    <row r="400" spans="5:5" x14ac:dyDescent="0.35">
      <c r="E400" s="14"/>
    </row>
    <row r="401" spans="5:5" x14ac:dyDescent="0.35">
      <c r="E401" s="14"/>
    </row>
    <row r="402" spans="5:5" x14ac:dyDescent="0.35">
      <c r="E402" s="14"/>
    </row>
    <row r="403" spans="5:5" x14ac:dyDescent="0.35">
      <c r="E403" s="14"/>
    </row>
    <row r="404" spans="5:5" x14ac:dyDescent="0.35">
      <c r="E404" s="14"/>
    </row>
    <row r="405" spans="5:5" x14ac:dyDescent="0.35">
      <c r="E405" s="14"/>
    </row>
    <row r="406" spans="5:5" x14ac:dyDescent="0.35">
      <c r="E406" s="14"/>
    </row>
    <row r="407" spans="5:5" x14ac:dyDescent="0.35">
      <c r="E407" s="14"/>
    </row>
    <row r="408" spans="5:5" x14ac:dyDescent="0.35">
      <c r="E408" s="14"/>
    </row>
    <row r="409" spans="5:5" x14ac:dyDescent="0.35">
      <c r="E409" s="14"/>
    </row>
    <row r="410" spans="5:5" x14ac:dyDescent="0.35">
      <c r="E410" s="14"/>
    </row>
    <row r="411" spans="5:5" x14ac:dyDescent="0.35">
      <c r="E411" s="14"/>
    </row>
    <row r="412" spans="5:5" x14ac:dyDescent="0.35">
      <c r="E412" s="14"/>
    </row>
    <row r="413" spans="5:5" x14ac:dyDescent="0.35">
      <c r="E413" s="14"/>
    </row>
    <row r="414" spans="5:5" x14ac:dyDescent="0.35">
      <c r="E414" s="14"/>
    </row>
    <row r="415" spans="5:5" x14ac:dyDescent="0.35">
      <c r="E415" s="14"/>
    </row>
    <row r="416" spans="5:5" x14ac:dyDescent="0.35">
      <c r="E416" s="14"/>
    </row>
    <row r="417" spans="5:5" x14ac:dyDescent="0.35">
      <c r="E417" s="14"/>
    </row>
    <row r="418" spans="5:5" x14ac:dyDescent="0.35">
      <c r="E418" s="14"/>
    </row>
    <row r="419" spans="5:5" x14ac:dyDescent="0.35">
      <c r="E419" s="14"/>
    </row>
    <row r="420" spans="5:5" x14ac:dyDescent="0.35">
      <c r="E420" s="14"/>
    </row>
    <row r="421" spans="5:5" x14ac:dyDescent="0.35">
      <c r="E421" s="14"/>
    </row>
    <row r="422" spans="5:5" x14ac:dyDescent="0.35">
      <c r="E422" s="14"/>
    </row>
    <row r="423" spans="5:5" x14ac:dyDescent="0.35">
      <c r="E423" s="14"/>
    </row>
    <row r="424" spans="5:5" x14ac:dyDescent="0.35">
      <c r="E424" s="14"/>
    </row>
    <row r="425" spans="5:5" x14ac:dyDescent="0.35">
      <c r="E425" s="14"/>
    </row>
    <row r="426" spans="5:5" x14ac:dyDescent="0.35">
      <c r="E426" s="14"/>
    </row>
    <row r="427" spans="5:5" x14ac:dyDescent="0.35">
      <c r="E427" s="14"/>
    </row>
    <row r="428" spans="5:5" x14ac:dyDescent="0.35">
      <c r="E428" s="14"/>
    </row>
    <row r="429" spans="5:5" x14ac:dyDescent="0.35">
      <c r="E429" s="14"/>
    </row>
    <row r="430" spans="5:5" x14ac:dyDescent="0.35">
      <c r="E430" s="14"/>
    </row>
    <row r="431" spans="5:5" x14ac:dyDescent="0.35">
      <c r="E431" s="14"/>
    </row>
    <row r="432" spans="5:5" x14ac:dyDescent="0.35">
      <c r="E432" s="14"/>
    </row>
    <row r="433" spans="5:5" x14ac:dyDescent="0.35">
      <c r="E433" s="14"/>
    </row>
    <row r="434" spans="5:5" x14ac:dyDescent="0.35">
      <c r="E434" s="14"/>
    </row>
    <row r="435" spans="5:5" x14ac:dyDescent="0.35">
      <c r="E435" s="14"/>
    </row>
    <row r="436" spans="5:5" x14ac:dyDescent="0.35">
      <c r="E436" s="14"/>
    </row>
    <row r="437" spans="5:5" x14ac:dyDescent="0.35">
      <c r="E437" s="14"/>
    </row>
    <row r="438" spans="5:5" x14ac:dyDescent="0.35">
      <c r="E438" s="14"/>
    </row>
    <row r="439" spans="5:5" x14ac:dyDescent="0.35">
      <c r="E439" s="14"/>
    </row>
    <row r="440" spans="5:5" x14ac:dyDescent="0.35">
      <c r="E440" s="14"/>
    </row>
    <row r="441" spans="5:5" x14ac:dyDescent="0.35">
      <c r="E441" s="14"/>
    </row>
    <row r="442" spans="5:5" x14ac:dyDescent="0.35">
      <c r="E442" s="14"/>
    </row>
    <row r="443" spans="5:5" x14ac:dyDescent="0.35">
      <c r="E443" s="14"/>
    </row>
    <row r="444" spans="5:5" x14ac:dyDescent="0.35">
      <c r="E444" s="14"/>
    </row>
    <row r="445" spans="5:5" x14ac:dyDescent="0.35">
      <c r="E445" s="14"/>
    </row>
    <row r="446" spans="5:5" x14ac:dyDescent="0.35">
      <c r="E446" s="14"/>
    </row>
    <row r="447" spans="5:5" x14ac:dyDescent="0.35">
      <c r="E447" s="14"/>
    </row>
    <row r="448" spans="5:5" x14ac:dyDescent="0.35">
      <c r="E448" s="14"/>
    </row>
    <row r="449" spans="5:5" x14ac:dyDescent="0.35">
      <c r="E449" s="14"/>
    </row>
    <row r="450" spans="5:5" x14ac:dyDescent="0.35">
      <c r="E450" s="14"/>
    </row>
    <row r="451" spans="5:5" x14ac:dyDescent="0.35">
      <c r="E451" s="14"/>
    </row>
    <row r="452" spans="5:5" x14ac:dyDescent="0.35">
      <c r="E452" s="14"/>
    </row>
    <row r="453" spans="5:5" x14ac:dyDescent="0.35">
      <c r="E453" s="14"/>
    </row>
    <row r="454" spans="5:5" x14ac:dyDescent="0.35">
      <c r="E454" s="14"/>
    </row>
    <row r="455" spans="5:5" x14ac:dyDescent="0.35">
      <c r="E455" s="14"/>
    </row>
    <row r="456" spans="5:5" x14ac:dyDescent="0.35">
      <c r="E456" s="14"/>
    </row>
    <row r="457" spans="5:5" x14ac:dyDescent="0.35">
      <c r="E457" s="14"/>
    </row>
    <row r="458" spans="5:5" x14ac:dyDescent="0.35">
      <c r="E458" s="14"/>
    </row>
    <row r="459" spans="5:5" x14ac:dyDescent="0.35">
      <c r="E459" s="14"/>
    </row>
    <row r="460" spans="5:5" x14ac:dyDescent="0.35">
      <c r="E460" s="14"/>
    </row>
    <row r="461" spans="5:5" x14ac:dyDescent="0.35">
      <c r="E461" s="14"/>
    </row>
    <row r="462" spans="5:5" x14ac:dyDescent="0.35">
      <c r="E462" s="14"/>
    </row>
    <row r="463" spans="5:5" x14ac:dyDescent="0.35">
      <c r="E463" s="14"/>
    </row>
    <row r="464" spans="5:5" x14ac:dyDescent="0.35">
      <c r="E464" s="14"/>
    </row>
    <row r="465" spans="5:5" x14ac:dyDescent="0.35">
      <c r="E465" s="14"/>
    </row>
    <row r="466" spans="5:5" x14ac:dyDescent="0.35">
      <c r="E466" s="14"/>
    </row>
    <row r="467" spans="5:5" x14ac:dyDescent="0.35">
      <c r="E467" s="14"/>
    </row>
    <row r="468" spans="5:5" x14ac:dyDescent="0.35">
      <c r="E468" s="14"/>
    </row>
    <row r="469" spans="5:5" x14ac:dyDescent="0.35">
      <c r="E469" s="14"/>
    </row>
    <row r="470" spans="5:5" x14ac:dyDescent="0.35">
      <c r="E470" s="14"/>
    </row>
    <row r="471" spans="5:5" x14ac:dyDescent="0.35">
      <c r="E471" s="14"/>
    </row>
    <row r="472" spans="5:5" x14ac:dyDescent="0.35">
      <c r="E472" s="14"/>
    </row>
    <row r="473" spans="5:5" x14ac:dyDescent="0.35">
      <c r="E473" s="14"/>
    </row>
    <row r="474" spans="5:5" x14ac:dyDescent="0.35">
      <c r="E474" s="14"/>
    </row>
    <row r="475" spans="5:5" x14ac:dyDescent="0.35">
      <c r="E475" s="14"/>
    </row>
    <row r="476" spans="5:5" x14ac:dyDescent="0.35">
      <c r="E476" s="14"/>
    </row>
    <row r="477" spans="5:5" x14ac:dyDescent="0.35">
      <c r="E477" s="14"/>
    </row>
    <row r="478" spans="5:5" x14ac:dyDescent="0.35">
      <c r="E478" s="14"/>
    </row>
    <row r="479" spans="5:5" x14ac:dyDescent="0.35">
      <c r="E479" s="14"/>
    </row>
    <row r="480" spans="5:5" x14ac:dyDescent="0.35">
      <c r="E480" s="14"/>
    </row>
    <row r="481" spans="5:5" x14ac:dyDescent="0.35">
      <c r="E481" s="14"/>
    </row>
    <row r="482" spans="5:5" x14ac:dyDescent="0.35">
      <c r="E482" s="14"/>
    </row>
    <row r="483" spans="5:5" x14ac:dyDescent="0.35">
      <c r="E483" s="14"/>
    </row>
    <row r="484" spans="5:5" x14ac:dyDescent="0.35">
      <c r="E484" s="14"/>
    </row>
    <row r="485" spans="5:5" x14ac:dyDescent="0.35">
      <c r="E485" s="14"/>
    </row>
    <row r="486" spans="5:5" x14ac:dyDescent="0.35">
      <c r="E486" s="14"/>
    </row>
    <row r="487" spans="5:5" x14ac:dyDescent="0.35">
      <c r="E487" s="14"/>
    </row>
    <row r="488" spans="5:5" x14ac:dyDescent="0.35">
      <c r="E488" s="14"/>
    </row>
    <row r="489" spans="5:5" x14ac:dyDescent="0.35">
      <c r="E489" s="14"/>
    </row>
    <row r="490" spans="5:5" x14ac:dyDescent="0.35">
      <c r="E490" s="14"/>
    </row>
    <row r="491" spans="5:5" x14ac:dyDescent="0.35">
      <c r="E491" s="14"/>
    </row>
    <row r="492" spans="5:5" x14ac:dyDescent="0.35">
      <c r="E492" s="14"/>
    </row>
    <row r="493" spans="5:5" x14ac:dyDescent="0.35">
      <c r="E493" s="14"/>
    </row>
    <row r="494" spans="5:5" x14ac:dyDescent="0.35">
      <c r="E494" s="14"/>
    </row>
    <row r="495" spans="5:5" x14ac:dyDescent="0.35">
      <c r="E495" s="14"/>
    </row>
    <row r="496" spans="5:5" x14ac:dyDescent="0.35">
      <c r="E496" s="14"/>
    </row>
    <row r="497" spans="5:5" x14ac:dyDescent="0.35">
      <c r="E497" s="14"/>
    </row>
    <row r="498" spans="5:5" x14ac:dyDescent="0.35">
      <c r="E498" s="14"/>
    </row>
    <row r="499" spans="5:5" x14ac:dyDescent="0.35">
      <c r="E499" s="14"/>
    </row>
    <row r="500" spans="5:5" x14ac:dyDescent="0.35">
      <c r="E500" s="14"/>
    </row>
    <row r="501" spans="5:5" x14ac:dyDescent="0.35">
      <c r="E501" s="14"/>
    </row>
    <row r="502" spans="5:5" x14ac:dyDescent="0.35">
      <c r="E502" s="14"/>
    </row>
    <row r="503" spans="5:5" x14ac:dyDescent="0.35">
      <c r="E503" s="14"/>
    </row>
    <row r="504" spans="5:5" x14ac:dyDescent="0.35">
      <c r="E504" s="14"/>
    </row>
    <row r="505" spans="5:5" x14ac:dyDescent="0.35">
      <c r="E505" s="14"/>
    </row>
    <row r="506" spans="5:5" x14ac:dyDescent="0.35">
      <c r="E506" s="14"/>
    </row>
    <row r="507" spans="5:5" x14ac:dyDescent="0.35">
      <c r="E507" s="14"/>
    </row>
    <row r="508" spans="5:5" x14ac:dyDescent="0.35">
      <c r="E508" s="14"/>
    </row>
    <row r="509" spans="5:5" x14ac:dyDescent="0.35">
      <c r="E509" s="14"/>
    </row>
    <row r="510" spans="5:5" x14ac:dyDescent="0.35">
      <c r="E510" s="14"/>
    </row>
    <row r="511" spans="5:5" x14ac:dyDescent="0.35">
      <c r="E511" s="14"/>
    </row>
    <row r="512" spans="5:5" x14ac:dyDescent="0.35">
      <c r="E512" s="14"/>
    </row>
    <row r="513" spans="5:5" x14ac:dyDescent="0.35">
      <c r="E513" s="14"/>
    </row>
    <row r="514" spans="5:5" x14ac:dyDescent="0.35">
      <c r="E514" s="14"/>
    </row>
    <row r="515" spans="5:5" x14ac:dyDescent="0.35">
      <c r="E515" s="14"/>
    </row>
    <row r="516" spans="5:5" x14ac:dyDescent="0.35">
      <c r="E516" s="14"/>
    </row>
    <row r="517" spans="5:5" x14ac:dyDescent="0.35">
      <c r="E517" s="14"/>
    </row>
    <row r="518" spans="5:5" x14ac:dyDescent="0.35">
      <c r="E518" s="14"/>
    </row>
    <row r="519" spans="5:5" x14ac:dyDescent="0.35">
      <c r="E519" s="14"/>
    </row>
    <row r="520" spans="5:5" x14ac:dyDescent="0.35">
      <c r="E520" s="14"/>
    </row>
    <row r="521" spans="5:5" x14ac:dyDescent="0.35">
      <c r="E521" s="14"/>
    </row>
    <row r="522" spans="5:5" x14ac:dyDescent="0.35">
      <c r="E522" s="14"/>
    </row>
    <row r="523" spans="5:5" x14ac:dyDescent="0.35">
      <c r="E523" s="14"/>
    </row>
    <row r="524" spans="5:5" x14ac:dyDescent="0.35">
      <c r="E524" s="14"/>
    </row>
    <row r="525" spans="5:5" x14ac:dyDescent="0.35">
      <c r="E525" s="14"/>
    </row>
    <row r="526" spans="5:5" x14ac:dyDescent="0.35">
      <c r="E526" s="14"/>
    </row>
    <row r="527" spans="5:5" x14ac:dyDescent="0.35">
      <c r="E527" s="14"/>
    </row>
    <row r="528" spans="5:5" x14ac:dyDescent="0.35">
      <c r="E528" s="14"/>
    </row>
    <row r="529" spans="5:5" x14ac:dyDescent="0.35">
      <c r="E529" s="14"/>
    </row>
    <row r="530" spans="5:5" x14ac:dyDescent="0.35">
      <c r="E530" s="14"/>
    </row>
    <row r="531" spans="5:5" x14ac:dyDescent="0.35">
      <c r="E531" s="14"/>
    </row>
    <row r="532" spans="5:5" x14ac:dyDescent="0.35">
      <c r="E532" s="14"/>
    </row>
    <row r="533" spans="5:5" x14ac:dyDescent="0.35">
      <c r="E533" s="14"/>
    </row>
    <row r="534" spans="5:5" x14ac:dyDescent="0.35">
      <c r="E534" s="14"/>
    </row>
    <row r="535" spans="5:5" x14ac:dyDescent="0.35">
      <c r="E535" s="14"/>
    </row>
    <row r="536" spans="5:5" x14ac:dyDescent="0.35">
      <c r="E536" s="14"/>
    </row>
    <row r="537" spans="5:5" x14ac:dyDescent="0.35">
      <c r="E537" s="14"/>
    </row>
    <row r="538" spans="5:5" x14ac:dyDescent="0.35">
      <c r="E538" s="14"/>
    </row>
    <row r="539" spans="5:5" x14ac:dyDescent="0.35">
      <c r="E539" s="14"/>
    </row>
    <row r="540" spans="5:5" x14ac:dyDescent="0.35">
      <c r="E540" s="14"/>
    </row>
    <row r="541" spans="5:5" x14ac:dyDescent="0.35">
      <c r="E541" s="14"/>
    </row>
    <row r="542" spans="5:5" x14ac:dyDescent="0.35">
      <c r="E542" s="14"/>
    </row>
    <row r="543" spans="5:5" x14ac:dyDescent="0.35">
      <c r="E543" s="14"/>
    </row>
    <row r="544" spans="5:5" x14ac:dyDescent="0.35">
      <c r="E544" s="14"/>
    </row>
    <row r="545" spans="5:5" x14ac:dyDescent="0.35">
      <c r="E545" s="14"/>
    </row>
    <row r="546" spans="5:5" x14ac:dyDescent="0.35">
      <c r="E546" s="14"/>
    </row>
    <row r="547" spans="5:5" x14ac:dyDescent="0.35">
      <c r="E547" s="14"/>
    </row>
    <row r="548" spans="5:5" x14ac:dyDescent="0.35">
      <c r="E548" s="14"/>
    </row>
    <row r="549" spans="5:5" x14ac:dyDescent="0.35">
      <c r="E549" s="14"/>
    </row>
    <row r="550" spans="5:5" x14ac:dyDescent="0.35">
      <c r="E550" s="14"/>
    </row>
    <row r="551" spans="5:5" x14ac:dyDescent="0.35">
      <c r="E551" s="14"/>
    </row>
    <row r="552" spans="5:5" x14ac:dyDescent="0.35">
      <c r="E552" s="14"/>
    </row>
    <row r="553" spans="5:5" x14ac:dyDescent="0.35">
      <c r="E553" s="14"/>
    </row>
    <row r="554" spans="5:5" x14ac:dyDescent="0.35">
      <c r="E554" s="14"/>
    </row>
    <row r="555" spans="5:5" x14ac:dyDescent="0.35">
      <c r="E555" s="14"/>
    </row>
    <row r="556" spans="5:5" x14ac:dyDescent="0.35">
      <c r="E556" s="14"/>
    </row>
    <row r="557" spans="5:5" x14ac:dyDescent="0.35">
      <c r="E557" s="14"/>
    </row>
    <row r="558" spans="5:5" x14ac:dyDescent="0.35">
      <c r="E558" s="14"/>
    </row>
    <row r="559" spans="5:5" x14ac:dyDescent="0.35">
      <c r="E559" s="14"/>
    </row>
    <row r="560" spans="5:5" x14ac:dyDescent="0.35">
      <c r="E560" s="14"/>
    </row>
    <row r="561" spans="5:5" x14ac:dyDescent="0.35">
      <c r="E561" s="14"/>
    </row>
    <row r="562" spans="5:5" x14ac:dyDescent="0.35">
      <c r="E562" s="14"/>
    </row>
    <row r="563" spans="5:5" x14ac:dyDescent="0.35">
      <c r="E563" s="14"/>
    </row>
    <row r="564" spans="5:5" x14ac:dyDescent="0.35">
      <c r="E564" s="14"/>
    </row>
    <row r="565" spans="5:5" x14ac:dyDescent="0.35">
      <c r="E565" s="14"/>
    </row>
    <row r="566" spans="5:5" x14ac:dyDescent="0.35">
      <c r="E566" s="14"/>
    </row>
    <row r="567" spans="5:5" x14ac:dyDescent="0.35">
      <c r="E567" s="14"/>
    </row>
    <row r="568" spans="5:5" x14ac:dyDescent="0.35">
      <c r="E568" s="14"/>
    </row>
    <row r="569" spans="5:5" x14ac:dyDescent="0.35">
      <c r="E569" s="14"/>
    </row>
    <row r="570" spans="5:5" x14ac:dyDescent="0.35">
      <c r="E570" s="14"/>
    </row>
    <row r="571" spans="5:5" x14ac:dyDescent="0.35">
      <c r="E571" s="14"/>
    </row>
    <row r="572" spans="5:5" x14ac:dyDescent="0.35">
      <c r="E572" s="14"/>
    </row>
    <row r="573" spans="5:5" x14ac:dyDescent="0.35">
      <c r="E573" s="14"/>
    </row>
    <row r="574" spans="5:5" x14ac:dyDescent="0.35">
      <c r="E574" s="14"/>
    </row>
    <row r="575" spans="5:5" x14ac:dyDescent="0.35">
      <c r="E575" s="14"/>
    </row>
    <row r="576" spans="5:5" x14ac:dyDescent="0.35">
      <c r="E576" s="14"/>
    </row>
    <row r="577" spans="5:5" x14ac:dyDescent="0.35">
      <c r="E577" s="14"/>
    </row>
    <row r="578" spans="5:5" x14ac:dyDescent="0.35">
      <c r="E578" s="14"/>
    </row>
    <row r="579" spans="5:5" x14ac:dyDescent="0.35">
      <c r="E579" s="14"/>
    </row>
    <row r="580" spans="5:5" x14ac:dyDescent="0.35">
      <c r="E580" s="14"/>
    </row>
    <row r="581" spans="5:5" x14ac:dyDescent="0.35">
      <c r="E581" s="14"/>
    </row>
    <row r="582" spans="5:5" x14ac:dyDescent="0.35">
      <c r="E582" s="14"/>
    </row>
    <row r="583" spans="5:5" x14ac:dyDescent="0.35">
      <c r="E583" s="14"/>
    </row>
    <row r="584" spans="5:5" x14ac:dyDescent="0.35">
      <c r="E584" s="14"/>
    </row>
    <row r="585" spans="5:5" x14ac:dyDescent="0.35">
      <c r="E585" s="14"/>
    </row>
    <row r="586" spans="5:5" x14ac:dyDescent="0.35">
      <c r="E586" s="14"/>
    </row>
    <row r="587" spans="5:5" x14ac:dyDescent="0.35">
      <c r="E587" s="14"/>
    </row>
    <row r="588" spans="5:5" x14ac:dyDescent="0.35">
      <c r="E588" s="14"/>
    </row>
    <row r="589" spans="5:5" x14ac:dyDescent="0.35">
      <c r="E589" s="14"/>
    </row>
    <row r="590" spans="5:5" x14ac:dyDescent="0.35">
      <c r="E590" s="14"/>
    </row>
    <row r="591" spans="5:5" x14ac:dyDescent="0.35">
      <c r="E591" s="14"/>
    </row>
    <row r="592" spans="5:5" x14ac:dyDescent="0.35">
      <c r="E592" s="14"/>
    </row>
    <row r="593" spans="5:5" x14ac:dyDescent="0.35">
      <c r="E593" s="14"/>
    </row>
    <row r="594" spans="5:5" x14ac:dyDescent="0.35">
      <c r="E594" s="14"/>
    </row>
    <row r="595" spans="5:5" x14ac:dyDescent="0.35">
      <c r="E595" s="14"/>
    </row>
    <row r="596" spans="5:5" x14ac:dyDescent="0.35">
      <c r="E596" s="14"/>
    </row>
    <row r="597" spans="5:5" x14ac:dyDescent="0.35">
      <c r="E597" s="14"/>
    </row>
    <row r="598" spans="5:5" x14ac:dyDescent="0.35">
      <c r="E598" s="14"/>
    </row>
    <row r="599" spans="5:5" x14ac:dyDescent="0.35">
      <c r="E599" s="14"/>
    </row>
    <row r="600" spans="5:5" x14ac:dyDescent="0.35">
      <c r="E600" s="14"/>
    </row>
    <row r="601" spans="5:5" x14ac:dyDescent="0.35">
      <c r="E601" s="14"/>
    </row>
    <row r="602" spans="5:5" x14ac:dyDescent="0.35">
      <c r="E602" s="14"/>
    </row>
    <row r="603" spans="5:5" x14ac:dyDescent="0.35">
      <c r="E603" s="14"/>
    </row>
    <row r="604" spans="5:5" x14ac:dyDescent="0.35">
      <c r="E604" s="14"/>
    </row>
    <row r="605" spans="5:5" x14ac:dyDescent="0.35">
      <c r="E605" s="14"/>
    </row>
    <row r="606" spans="5:5" x14ac:dyDescent="0.35">
      <c r="E606" s="14"/>
    </row>
    <row r="607" spans="5:5" x14ac:dyDescent="0.35">
      <c r="E607" s="14"/>
    </row>
    <row r="608" spans="5:5" x14ac:dyDescent="0.35">
      <c r="E608" s="14"/>
    </row>
    <row r="609" spans="5:5" x14ac:dyDescent="0.35">
      <c r="E609" s="14"/>
    </row>
    <row r="610" spans="5:5" x14ac:dyDescent="0.35">
      <c r="E610" s="14"/>
    </row>
    <row r="611" spans="5:5" x14ac:dyDescent="0.35">
      <c r="E611" s="14"/>
    </row>
    <row r="612" spans="5:5" x14ac:dyDescent="0.35">
      <c r="E612" s="14"/>
    </row>
    <row r="613" spans="5:5" x14ac:dyDescent="0.35">
      <c r="E613" s="14"/>
    </row>
    <row r="614" spans="5:5" x14ac:dyDescent="0.35">
      <c r="E614" s="14"/>
    </row>
    <row r="615" spans="5:5" x14ac:dyDescent="0.35">
      <c r="E615" s="14"/>
    </row>
    <row r="616" spans="5:5" x14ac:dyDescent="0.35">
      <c r="E616" s="14"/>
    </row>
    <row r="617" spans="5:5" x14ac:dyDescent="0.35">
      <c r="E617" s="14"/>
    </row>
    <row r="618" spans="5:5" x14ac:dyDescent="0.35">
      <c r="E618" s="14"/>
    </row>
    <row r="619" spans="5:5" x14ac:dyDescent="0.35">
      <c r="E619" s="14"/>
    </row>
    <row r="620" spans="5:5" x14ac:dyDescent="0.35">
      <c r="E620" s="14"/>
    </row>
    <row r="621" spans="5:5" x14ac:dyDescent="0.35">
      <c r="E621" s="14"/>
    </row>
    <row r="622" spans="5:5" x14ac:dyDescent="0.35">
      <c r="E622" s="14"/>
    </row>
    <row r="623" spans="5:5" x14ac:dyDescent="0.35">
      <c r="E623" s="14"/>
    </row>
    <row r="624" spans="5:5" x14ac:dyDescent="0.35">
      <c r="E624" s="14"/>
    </row>
    <row r="625" spans="5:5" x14ac:dyDescent="0.35">
      <c r="E625" s="14"/>
    </row>
    <row r="626" spans="5:5" x14ac:dyDescent="0.35">
      <c r="E626" s="14"/>
    </row>
    <row r="627" spans="5:5" x14ac:dyDescent="0.35">
      <c r="E627" s="14"/>
    </row>
    <row r="628" spans="5:5" x14ac:dyDescent="0.35">
      <c r="E628" s="14"/>
    </row>
    <row r="629" spans="5:5" x14ac:dyDescent="0.35">
      <c r="E629" s="14"/>
    </row>
    <row r="630" spans="5:5" x14ac:dyDescent="0.35">
      <c r="E630" s="14"/>
    </row>
    <row r="631" spans="5:5" x14ac:dyDescent="0.35">
      <c r="E631" s="14"/>
    </row>
    <row r="632" spans="5:5" x14ac:dyDescent="0.35">
      <c r="E632" s="14"/>
    </row>
    <row r="633" spans="5:5" x14ac:dyDescent="0.35">
      <c r="E633" s="14"/>
    </row>
    <row r="634" spans="5:5" x14ac:dyDescent="0.35">
      <c r="E634" s="14"/>
    </row>
    <row r="635" spans="5:5" x14ac:dyDescent="0.35">
      <c r="E635" s="14"/>
    </row>
    <row r="636" spans="5:5" x14ac:dyDescent="0.35">
      <c r="E636" s="14"/>
    </row>
    <row r="637" spans="5:5" x14ac:dyDescent="0.35">
      <c r="E637" s="14"/>
    </row>
    <row r="638" spans="5:5" x14ac:dyDescent="0.35">
      <c r="E638" s="14"/>
    </row>
    <row r="639" spans="5:5" x14ac:dyDescent="0.35">
      <c r="E639" s="14"/>
    </row>
    <row r="640" spans="5:5" x14ac:dyDescent="0.35">
      <c r="E640" s="14"/>
    </row>
    <row r="641" spans="5:5" x14ac:dyDescent="0.35">
      <c r="E641" s="14"/>
    </row>
    <row r="642" spans="5:5" x14ac:dyDescent="0.35">
      <c r="E642" s="14"/>
    </row>
    <row r="643" spans="5:5" x14ac:dyDescent="0.35">
      <c r="E643" s="14"/>
    </row>
    <row r="644" spans="5:5" x14ac:dyDescent="0.35">
      <c r="E644" s="14"/>
    </row>
    <row r="645" spans="5:5" x14ac:dyDescent="0.35">
      <c r="E645" s="14"/>
    </row>
    <row r="646" spans="5:5" x14ac:dyDescent="0.35">
      <c r="E646" s="14"/>
    </row>
    <row r="647" spans="5:5" x14ac:dyDescent="0.35">
      <c r="E647" s="14"/>
    </row>
    <row r="648" spans="5:5" x14ac:dyDescent="0.35">
      <c r="E648" s="14"/>
    </row>
    <row r="649" spans="5:5" x14ac:dyDescent="0.35">
      <c r="E649" s="14"/>
    </row>
    <row r="650" spans="5:5" x14ac:dyDescent="0.35">
      <c r="E650" s="14"/>
    </row>
    <row r="651" spans="5:5" x14ac:dyDescent="0.35">
      <c r="E651" s="14"/>
    </row>
    <row r="652" spans="5:5" x14ac:dyDescent="0.35">
      <c r="E652" s="14"/>
    </row>
    <row r="653" spans="5:5" x14ac:dyDescent="0.35">
      <c r="E653" s="14"/>
    </row>
    <row r="654" spans="5:5" x14ac:dyDescent="0.35">
      <c r="E654" s="14"/>
    </row>
    <row r="655" spans="5:5" x14ac:dyDescent="0.35">
      <c r="E655" s="14"/>
    </row>
    <row r="656" spans="5:5" x14ac:dyDescent="0.35">
      <c r="E656" s="14"/>
    </row>
    <row r="657" spans="5:5" x14ac:dyDescent="0.35">
      <c r="E657" s="14"/>
    </row>
    <row r="658" spans="5:5" x14ac:dyDescent="0.35">
      <c r="E658" s="14"/>
    </row>
    <row r="659" spans="5:5" x14ac:dyDescent="0.35">
      <c r="E659" s="14"/>
    </row>
    <row r="660" spans="5:5" x14ac:dyDescent="0.35">
      <c r="E660" s="14"/>
    </row>
    <row r="661" spans="5:5" x14ac:dyDescent="0.35">
      <c r="E661" s="14"/>
    </row>
    <row r="662" spans="5:5" x14ac:dyDescent="0.35">
      <c r="E662" s="14"/>
    </row>
    <row r="663" spans="5:5" x14ac:dyDescent="0.35">
      <c r="E663" s="14"/>
    </row>
    <row r="664" spans="5:5" x14ac:dyDescent="0.35">
      <c r="E664" s="14"/>
    </row>
    <row r="665" spans="5:5" x14ac:dyDescent="0.35">
      <c r="E665" s="14"/>
    </row>
    <row r="666" spans="5:5" x14ac:dyDescent="0.35">
      <c r="E666" s="14"/>
    </row>
    <row r="667" spans="5:5" x14ac:dyDescent="0.35">
      <c r="E667" s="14"/>
    </row>
    <row r="668" spans="5:5" x14ac:dyDescent="0.35">
      <c r="E668" s="14"/>
    </row>
    <row r="669" spans="5:5" x14ac:dyDescent="0.35">
      <c r="E669" s="14"/>
    </row>
    <row r="670" spans="5:5" x14ac:dyDescent="0.35">
      <c r="E670" s="14"/>
    </row>
    <row r="671" spans="5:5" x14ac:dyDescent="0.35">
      <c r="E671" s="14"/>
    </row>
    <row r="672" spans="5:5" x14ac:dyDescent="0.35">
      <c r="E672" s="14"/>
    </row>
    <row r="673" spans="5:5" x14ac:dyDescent="0.35">
      <c r="E673" s="14"/>
    </row>
    <row r="674" spans="5:5" x14ac:dyDescent="0.35">
      <c r="E674" s="14"/>
    </row>
    <row r="675" spans="5:5" x14ac:dyDescent="0.35">
      <c r="E675" s="14"/>
    </row>
    <row r="676" spans="5:5" x14ac:dyDescent="0.35">
      <c r="E676" s="14"/>
    </row>
    <row r="677" spans="5:5" x14ac:dyDescent="0.35">
      <c r="E677" s="14"/>
    </row>
    <row r="678" spans="5:5" x14ac:dyDescent="0.35">
      <c r="E678" s="14"/>
    </row>
    <row r="679" spans="5:5" x14ac:dyDescent="0.35">
      <c r="E679" s="14"/>
    </row>
    <row r="680" spans="5:5" x14ac:dyDescent="0.35">
      <c r="E680" s="14"/>
    </row>
    <row r="681" spans="5:5" x14ac:dyDescent="0.35">
      <c r="E681" s="14"/>
    </row>
    <row r="682" spans="5:5" x14ac:dyDescent="0.35">
      <c r="E682" s="14"/>
    </row>
    <row r="683" spans="5:5" x14ac:dyDescent="0.35">
      <c r="E683" s="14"/>
    </row>
    <row r="684" spans="5:5" x14ac:dyDescent="0.35">
      <c r="E684" s="14"/>
    </row>
    <row r="685" spans="5:5" x14ac:dyDescent="0.35">
      <c r="E685" s="14"/>
    </row>
    <row r="686" spans="5:5" x14ac:dyDescent="0.35">
      <c r="E686" s="14"/>
    </row>
    <row r="687" spans="5:5" x14ac:dyDescent="0.35">
      <c r="E687" s="14"/>
    </row>
    <row r="688" spans="5:5" x14ac:dyDescent="0.35">
      <c r="E688" s="14"/>
    </row>
    <row r="689" spans="5:5" x14ac:dyDescent="0.35">
      <c r="E689" s="14"/>
    </row>
    <row r="690" spans="5:5" x14ac:dyDescent="0.35">
      <c r="E690" s="14"/>
    </row>
    <row r="691" spans="5:5" x14ac:dyDescent="0.35">
      <c r="E691" s="14"/>
    </row>
    <row r="692" spans="5:5" x14ac:dyDescent="0.35">
      <c r="E692" s="14"/>
    </row>
    <row r="693" spans="5:5" x14ac:dyDescent="0.35">
      <c r="E693" s="14"/>
    </row>
    <row r="694" spans="5:5" x14ac:dyDescent="0.35">
      <c r="E694" s="14"/>
    </row>
    <row r="695" spans="5:5" x14ac:dyDescent="0.35">
      <c r="E695" s="14"/>
    </row>
    <row r="696" spans="5:5" x14ac:dyDescent="0.35">
      <c r="E696" s="14"/>
    </row>
    <row r="697" spans="5:5" x14ac:dyDescent="0.35">
      <c r="E697" s="14"/>
    </row>
    <row r="698" spans="5:5" x14ac:dyDescent="0.35">
      <c r="E698" s="14"/>
    </row>
    <row r="699" spans="5:5" x14ac:dyDescent="0.35">
      <c r="E699" s="14"/>
    </row>
    <row r="700" spans="5:5" x14ac:dyDescent="0.35">
      <c r="E700" s="14"/>
    </row>
    <row r="701" spans="5:5" x14ac:dyDescent="0.35">
      <c r="E701" s="14"/>
    </row>
    <row r="702" spans="5:5" x14ac:dyDescent="0.35">
      <c r="E702" s="14"/>
    </row>
    <row r="703" spans="5:5" x14ac:dyDescent="0.35">
      <c r="E703" s="14"/>
    </row>
    <row r="704" spans="5:5" x14ac:dyDescent="0.35">
      <c r="E704" s="14"/>
    </row>
    <row r="705" spans="5:5" x14ac:dyDescent="0.35">
      <c r="E705" s="14"/>
    </row>
    <row r="706" spans="5:5" x14ac:dyDescent="0.35">
      <c r="E706" s="14"/>
    </row>
    <row r="707" spans="5:5" x14ac:dyDescent="0.35">
      <c r="E707" s="14"/>
    </row>
    <row r="708" spans="5:5" x14ac:dyDescent="0.35">
      <c r="E708" s="14"/>
    </row>
    <row r="709" spans="5:5" x14ac:dyDescent="0.35">
      <c r="E709" s="14"/>
    </row>
    <row r="710" spans="5:5" x14ac:dyDescent="0.35">
      <c r="E710" s="14"/>
    </row>
    <row r="711" spans="5:5" x14ac:dyDescent="0.35">
      <c r="E711" s="14"/>
    </row>
    <row r="712" spans="5:5" x14ac:dyDescent="0.35">
      <c r="E712" s="14"/>
    </row>
    <row r="713" spans="5:5" x14ac:dyDescent="0.35">
      <c r="E713" s="14"/>
    </row>
    <row r="714" spans="5:5" x14ac:dyDescent="0.35">
      <c r="E714" s="14"/>
    </row>
    <row r="715" spans="5:5" x14ac:dyDescent="0.35">
      <c r="E715" s="14"/>
    </row>
    <row r="716" spans="5:5" x14ac:dyDescent="0.35">
      <c r="E716" s="14"/>
    </row>
    <row r="717" spans="5:5" x14ac:dyDescent="0.35">
      <c r="E717" s="14"/>
    </row>
    <row r="718" spans="5:5" x14ac:dyDescent="0.35">
      <c r="E718" s="14"/>
    </row>
    <row r="719" spans="5:5" x14ac:dyDescent="0.35">
      <c r="E719" s="14"/>
    </row>
    <row r="720" spans="5:5" x14ac:dyDescent="0.35">
      <c r="E720" s="14"/>
    </row>
    <row r="721" spans="5:5" x14ac:dyDescent="0.35">
      <c r="E721" s="14"/>
    </row>
    <row r="722" spans="5:5" x14ac:dyDescent="0.35">
      <c r="E722" s="14"/>
    </row>
    <row r="723" spans="5:5" x14ac:dyDescent="0.35">
      <c r="E723" s="14"/>
    </row>
    <row r="724" spans="5:5" x14ac:dyDescent="0.35">
      <c r="E724" s="14"/>
    </row>
    <row r="725" spans="5:5" x14ac:dyDescent="0.35">
      <c r="E725" s="14"/>
    </row>
    <row r="726" spans="5:5" x14ac:dyDescent="0.35">
      <c r="E726" s="14"/>
    </row>
    <row r="727" spans="5:5" x14ac:dyDescent="0.35">
      <c r="E727" s="14"/>
    </row>
    <row r="728" spans="5:5" x14ac:dyDescent="0.35">
      <c r="E728" s="14"/>
    </row>
    <row r="729" spans="5:5" x14ac:dyDescent="0.35">
      <c r="E729" s="14"/>
    </row>
    <row r="730" spans="5:5" x14ac:dyDescent="0.35">
      <c r="E730" s="14"/>
    </row>
    <row r="731" spans="5:5" x14ac:dyDescent="0.35">
      <c r="E731" s="14"/>
    </row>
    <row r="732" spans="5:5" x14ac:dyDescent="0.35">
      <c r="E732" s="14"/>
    </row>
    <row r="733" spans="5:5" x14ac:dyDescent="0.35">
      <c r="E733" s="14"/>
    </row>
    <row r="734" spans="5:5" x14ac:dyDescent="0.35">
      <c r="E734" s="14"/>
    </row>
    <row r="735" spans="5:5" x14ac:dyDescent="0.35">
      <c r="E735" s="14"/>
    </row>
    <row r="736" spans="5:5" x14ac:dyDescent="0.35">
      <c r="E736" s="14"/>
    </row>
    <row r="737" spans="5:5" x14ac:dyDescent="0.35">
      <c r="E737" s="14"/>
    </row>
    <row r="738" spans="5:5" x14ac:dyDescent="0.35">
      <c r="E738" s="14"/>
    </row>
    <row r="739" spans="5:5" x14ac:dyDescent="0.35">
      <c r="E739" s="14"/>
    </row>
    <row r="740" spans="5:5" x14ac:dyDescent="0.35">
      <c r="E740" s="14"/>
    </row>
    <row r="741" spans="5:5" x14ac:dyDescent="0.35">
      <c r="E741" s="14"/>
    </row>
    <row r="742" spans="5:5" x14ac:dyDescent="0.35">
      <c r="E742" s="14"/>
    </row>
    <row r="743" spans="5:5" x14ac:dyDescent="0.35">
      <c r="E743" s="14"/>
    </row>
    <row r="744" spans="5:5" x14ac:dyDescent="0.35">
      <c r="E744" s="14"/>
    </row>
    <row r="745" spans="5:5" x14ac:dyDescent="0.35">
      <c r="E745" s="14"/>
    </row>
    <row r="746" spans="5:5" x14ac:dyDescent="0.35">
      <c r="E746" s="14"/>
    </row>
    <row r="747" spans="5:5" x14ac:dyDescent="0.35">
      <c r="E747" s="14"/>
    </row>
    <row r="748" spans="5:5" x14ac:dyDescent="0.35">
      <c r="E748" s="14"/>
    </row>
    <row r="749" spans="5:5" x14ac:dyDescent="0.35">
      <c r="E749" s="14"/>
    </row>
    <row r="750" spans="5:5" x14ac:dyDescent="0.35">
      <c r="E750" s="14"/>
    </row>
    <row r="751" spans="5:5" x14ac:dyDescent="0.35">
      <c r="E751" s="14"/>
    </row>
    <row r="752" spans="5:5" x14ac:dyDescent="0.35">
      <c r="E752" s="14"/>
    </row>
    <row r="753" spans="5:5" x14ac:dyDescent="0.35">
      <c r="E753" s="14"/>
    </row>
    <row r="754" spans="5:5" x14ac:dyDescent="0.35">
      <c r="E754" s="14"/>
    </row>
    <row r="755" spans="5:5" x14ac:dyDescent="0.35">
      <c r="E755" s="14"/>
    </row>
    <row r="756" spans="5:5" x14ac:dyDescent="0.35">
      <c r="E756" s="14"/>
    </row>
    <row r="757" spans="5:5" x14ac:dyDescent="0.35">
      <c r="E757" s="14"/>
    </row>
    <row r="758" spans="5:5" x14ac:dyDescent="0.35">
      <c r="E758" s="14"/>
    </row>
    <row r="759" spans="5:5" x14ac:dyDescent="0.35">
      <c r="E759" s="14"/>
    </row>
    <row r="760" spans="5:5" x14ac:dyDescent="0.35">
      <c r="E760" s="14"/>
    </row>
    <row r="761" spans="5:5" x14ac:dyDescent="0.35">
      <c r="E761" s="14"/>
    </row>
    <row r="762" spans="5:5" x14ac:dyDescent="0.35">
      <c r="E762" s="14"/>
    </row>
    <row r="763" spans="5:5" x14ac:dyDescent="0.35">
      <c r="E763" s="14"/>
    </row>
    <row r="764" spans="5:5" x14ac:dyDescent="0.35">
      <c r="E764" s="14"/>
    </row>
    <row r="765" spans="5:5" x14ac:dyDescent="0.35">
      <c r="E765" s="14"/>
    </row>
    <row r="766" spans="5:5" x14ac:dyDescent="0.35">
      <c r="E766" s="14"/>
    </row>
    <row r="767" spans="5:5" x14ac:dyDescent="0.35">
      <c r="E767" s="14"/>
    </row>
    <row r="768" spans="5:5" x14ac:dyDescent="0.35">
      <c r="E768" s="14"/>
    </row>
    <row r="769" spans="5:5" x14ac:dyDescent="0.35">
      <c r="E769" s="14"/>
    </row>
    <row r="770" spans="5:5" x14ac:dyDescent="0.35">
      <c r="E770" s="14"/>
    </row>
    <row r="771" spans="5:5" x14ac:dyDescent="0.35">
      <c r="E771" s="14"/>
    </row>
    <row r="772" spans="5:5" x14ac:dyDescent="0.35">
      <c r="E772" s="14"/>
    </row>
    <row r="773" spans="5:5" x14ac:dyDescent="0.35">
      <c r="E773" s="14"/>
    </row>
    <row r="774" spans="5:5" x14ac:dyDescent="0.35">
      <c r="E774" s="14"/>
    </row>
    <row r="775" spans="5:5" x14ac:dyDescent="0.35">
      <c r="E775" s="14"/>
    </row>
    <row r="776" spans="5:5" x14ac:dyDescent="0.35">
      <c r="E776" s="14"/>
    </row>
    <row r="777" spans="5:5" x14ac:dyDescent="0.35">
      <c r="E777" s="14"/>
    </row>
    <row r="778" spans="5:5" x14ac:dyDescent="0.35">
      <c r="E778" s="14"/>
    </row>
    <row r="779" spans="5:5" x14ac:dyDescent="0.35">
      <c r="E779" s="14"/>
    </row>
    <row r="780" spans="5:5" x14ac:dyDescent="0.35">
      <c r="E780" s="14"/>
    </row>
    <row r="781" spans="5:5" x14ac:dyDescent="0.35">
      <c r="E781" s="14"/>
    </row>
    <row r="782" spans="5:5" x14ac:dyDescent="0.35">
      <c r="E782" s="14"/>
    </row>
    <row r="783" spans="5:5" x14ac:dyDescent="0.35">
      <c r="E783" s="14"/>
    </row>
    <row r="784" spans="5:5" x14ac:dyDescent="0.35">
      <c r="E784" s="14"/>
    </row>
    <row r="785" spans="5:5" x14ac:dyDescent="0.35">
      <c r="E785" s="14"/>
    </row>
    <row r="786" spans="5:5" x14ac:dyDescent="0.35">
      <c r="E786" s="14"/>
    </row>
    <row r="787" spans="5:5" x14ac:dyDescent="0.35">
      <c r="E787" s="14"/>
    </row>
    <row r="788" spans="5:5" x14ac:dyDescent="0.35">
      <c r="E788" s="14"/>
    </row>
    <row r="789" spans="5:5" x14ac:dyDescent="0.35">
      <c r="E789" s="14"/>
    </row>
    <row r="790" spans="5:5" x14ac:dyDescent="0.35">
      <c r="E790" s="14"/>
    </row>
    <row r="791" spans="5:5" x14ac:dyDescent="0.35">
      <c r="E791" s="14"/>
    </row>
    <row r="792" spans="5:5" x14ac:dyDescent="0.35">
      <c r="E792" s="14"/>
    </row>
    <row r="793" spans="5:5" x14ac:dyDescent="0.35">
      <c r="E793" s="14"/>
    </row>
    <row r="794" spans="5:5" x14ac:dyDescent="0.35">
      <c r="E794" s="14"/>
    </row>
    <row r="795" spans="5:5" x14ac:dyDescent="0.35">
      <c r="E795" s="14"/>
    </row>
    <row r="796" spans="5:5" x14ac:dyDescent="0.35">
      <c r="E796" s="14"/>
    </row>
    <row r="797" spans="5:5" x14ac:dyDescent="0.35">
      <c r="E797" s="14"/>
    </row>
    <row r="798" spans="5:5" x14ac:dyDescent="0.35">
      <c r="E798" s="14"/>
    </row>
    <row r="799" spans="5:5" x14ac:dyDescent="0.35">
      <c r="E799" s="14"/>
    </row>
    <row r="800" spans="5:5" x14ac:dyDescent="0.35">
      <c r="E800" s="14"/>
    </row>
    <row r="801" spans="5:5" x14ac:dyDescent="0.35">
      <c r="E801" s="14"/>
    </row>
    <row r="802" spans="5:5" x14ac:dyDescent="0.35">
      <c r="E802" s="14"/>
    </row>
    <row r="803" spans="5:5" x14ac:dyDescent="0.35">
      <c r="E803" s="14"/>
    </row>
    <row r="804" spans="5:5" x14ac:dyDescent="0.35">
      <c r="E804" s="14"/>
    </row>
    <row r="805" spans="5:5" x14ac:dyDescent="0.35">
      <c r="E805" s="14"/>
    </row>
    <row r="806" spans="5:5" x14ac:dyDescent="0.35">
      <c r="E806" s="14"/>
    </row>
    <row r="807" spans="5:5" x14ac:dyDescent="0.35">
      <c r="E807" s="14"/>
    </row>
    <row r="808" spans="5:5" x14ac:dyDescent="0.35">
      <c r="E808" s="14"/>
    </row>
    <row r="809" spans="5:5" x14ac:dyDescent="0.35">
      <c r="E809" s="14"/>
    </row>
    <row r="810" spans="5:5" x14ac:dyDescent="0.35">
      <c r="E810" s="14"/>
    </row>
    <row r="811" spans="5:5" x14ac:dyDescent="0.35">
      <c r="E811" s="14"/>
    </row>
    <row r="812" spans="5:5" x14ac:dyDescent="0.35">
      <c r="E812" s="14"/>
    </row>
    <row r="813" spans="5:5" x14ac:dyDescent="0.35">
      <c r="E813" s="14"/>
    </row>
    <row r="814" spans="5:5" x14ac:dyDescent="0.35">
      <c r="E814" s="14"/>
    </row>
    <row r="815" spans="5:5" x14ac:dyDescent="0.35">
      <c r="E815" s="14"/>
    </row>
    <row r="816" spans="5:5" x14ac:dyDescent="0.35">
      <c r="E816" s="14"/>
    </row>
    <row r="817" spans="5:5" x14ac:dyDescent="0.35">
      <c r="E817" s="14"/>
    </row>
    <row r="818" spans="5:5" x14ac:dyDescent="0.35">
      <c r="E818" s="14"/>
    </row>
    <row r="819" spans="5:5" x14ac:dyDescent="0.35">
      <c r="E819" s="14"/>
    </row>
    <row r="820" spans="5:5" x14ac:dyDescent="0.35">
      <c r="E820" s="14"/>
    </row>
    <row r="821" spans="5:5" x14ac:dyDescent="0.35">
      <c r="E821" s="14"/>
    </row>
    <row r="822" spans="5:5" x14ac:dyDescent="0.35">
      <c r="E822" s="14"/>
    </row>
    <row r="823" spans="5:5" x14ac:dyDescent="0.35">
      <c r="E823" s="14"/>
    </row>
    <row r="824" spans="5:5" x14ac:dyDescent="0.35">
      <c r="E824" s="14"/>
    </row>
    <row r="825" spans="5:5" x14ac:dyDescent="0.35">
      <c r="E825" s="14"/>
    </row>
    <row r="826" spans="5:5" x14ac:dyDescent="0.35">
      <c r="E826" s="14"/>
    </row>
    <row r="827" spans="5:5" x14ac:dyDescent="0.35">
      <c r="E827" s="14"/>
    </row>
    <row r="828" spans="5:5" x14ac:dyDescent="0.35">
      <c r="E828" s="14"/>
    </row>
    <row r="829" spans="5:5" x14ac:dyDescent="0.35">
      <c r="E829" s="14"/>
    </row>
    <row r="830" spans="5:5" x14ac:dyDescent="0.35">
      <c r="E830" s="14"/>
    </row>
    <row r="831" spans="5:5" x14ac:dyDescent="0.35">
      <c r="E831" s="14"/>
    </row>
    <row r="832" spans="5:5" x14ac:dyDescent="0.35">
      <c r="E832" s="14"/>
    </row>
    <row r="833" spans="5:5" x14ac:dyDescent="0.35">
      <c r="E833" s="14"/>
    </row>
    <row r="834" spans="5:5" x14ac:dyDescent="0.35">
      <c r="E834" s="14"/>
    </row>
    <row r="835" spans="5:5" x14ac:dyDescent="0.35">
      <c r="E835" s="14"/>
    </row>
    <row r="836" spans="5:5" x14ac:dyDescent="0.35">
      <c r="E836" s="14"/>
    </row>
    <row r="837" spans="5:5" x14ac:dyDescent="0.35">
      <c r="E837" s="14"/>
    </row>
    <row r="838" spans="5:5" x14ac:dyDescent="0.35">
      <c r="E838" s="14"/>
    </row>
    <row r="839" spans="5:5" x14ac:dyDescent="0.35">
      <c r="E839" s="14"/>
    </row>
    <row r="840" spans="5:5" x14ac:dyDescent="0.35">
      <c r="E840" s="14"/>
    </row>
    <row r="841" spans="5:5" x14ac:dyDescent="0.35">
      <c r="E841" s="14"/>
    </row>
    <row r="842" spans="5:5" x14ac:dyDescent="0.35">
      <c r="E842" s="14"/>
    </row>
    <row r="843" spans="5:5" x14ac:dyDescent="0.35">
      <c r="E843" s="14"/>
    </row>
    <row r="844" spans="5:5" x14ac:dyDescent="0.35">
      <c r="E844" s="14"/>
    </row>
    <row r="845" spans="5:5" x14ac:dyDescent="0.35">
      <c r="E845" s="14"/>
    </row>
    <row r="846" spans="5:5" x14ac:dyDescent="0.35">
      <c r="E846" s="14"/>
    </row>
    <row r="847" spans="5:5" x14ac:dyDescent="0.35">
      <c r="E847" s="14"/>
    </row>
    <row r="848" spans="5:5" x14ac:dyDescent="0.35">
      <c r="E848" s="14"/>
    </row>
    <row r="849" spans="5:5" x14ac:dyDescent="0.35">
      <c r="E849" s="14"/>
    </row>
    <row r="850" spans="5:5" x14ac:dyDescent="0.35">
      <c r="E850" s="14"/>
    </row>
    <row r="851" spans="5:5" x14ac:dyDescent="0.35">
      <c r="E851" s="14"/>
    </row>
    <row r="852" spans="5:5" x14ac:dyDescent="0.35">
      <c r="E852" s="14"/>
    </row>
    <row r="853" spans="5:5" x14ac:dyDescent="0.35">
      <c r="E853" s="14"/>
    </row>
    <row r="854" spans="5:5" x14ac:dyDescent="0.35">
      <c r="E854" s="14"/>
    </row>
    <row r="855" spans="5:5" x14ac:dyDescent="0.35">
      <c r="E855" s="14"/>
    </row>
    <row r="856" spans="5:5" x14ac:dyDescent="0.35">
      <c r="E856" s="14"/>
    </row>
    <row r="857" spans="5:5" x14ac:dyDescent="0.35">
      <c r="E857" s="14"/>
    </row>
    <row r="858" spans="5:5" x14ac:dyDescent="0.35">
      <c r="E858" s="14"/>
    </row>
    <row r="859" spans="5:5" x14ac:dyDescent="0.35">
      <c r="E859" s="14"/>
    </row>
    <row r="860" spans="5:5" x14ac:dyDescent="0.35">
      <c r="E860" s="14"/>
    </row>
    <row r="861" spans="5:5" x14ac:dyDescent="0.35">
      <c r="E861" s="14"/>
    </row>
    <row r="862" spans="5:5" x14ac:dyDescent="0.35">
      <c r="E862" s="14"/>
    </row>
    <row r="863" spans="5:5" x14ac:dyDescent="0.35">
      <c r="E863" s="14"/>
    </row>
    <row r="864" spans="5:5" x14ac:dyDescent="0.35">
      <c r="E864" s="14"/>
    </row>
    <row r="865" spans="5:5" x14ac:dyDescent="0.35">
      <c r="E865" s="14"/>
    </row>
    <row r="866" spans="5:5" x14ac:dyDescent="0.35">
      <c r="E866" s="14"/>
    </row>
    <row r="867" spans="5:5" x14ac:dyDescent="0.35">
      <c r="E867" s="14"/>
    </row>
    <row r="868" spans="5:5" x14ac:dyDescent="0.35">
      <c r="E868" s="14"/>
    </row>
    <row r="869" spans="5:5" x14ac:dyDescent="0.35">
      <c r="E869" s="14"/>
    </row>
    <row r="870" spans="5:5" x14ac:dyDescent="0.35">
      <c r="E870" s="14"/>
    </row>
    <row r="871" spans="5:5" x14ac:dyDescent="0.35">
      <c r="E871" s="14"/>
    </row>
    <row r="872" spans="5:5" x14ac:dyDescent="0.35">
      <c r="E872" s="14"/>
    </row>
    <row r="873" spans="5:5" x14ac:dyDescent="0.35">
      <c r="E873" s="14"/>
    </row>
    <row r="874" spans="5:5" x14ac:dyDescent="0.35">
      <c r="E874" s="14"/>
    </row>
    <row r="875" spans="5:5" x14ac:dyDescent="0.35">
      <c r="E875" s="14"/>
    </row>
    <row r="876" spans="5:5" x14ac:dyDescent="0.35">
      <c r="E876" s="14"/>
    </row>
    <row r="877" spans="5:5" x14ac:dyDescent="0.35">
      <c r="E877" s="14"/>
    </row>
    <row r="878" spans="5:5" x14ac:dyDescent="0.35">
      <c r="E878" s="14"/>
    </row>
    <row r="879" spans="5:5" x14ac:dyDescent="0.35">
      <c r="E879" s="14"/>
    </row>
    <row r="880" spans="5:5" x14ac:dyDescent="0.35">
      <c r="E880" s="14"/>
    </row>
    <row r="881" spans="5:5" x14ac:dyDescent="0.35">
      <c r="E881" s="14"/>
    </row>
    <row r="882" spans="5:5" x14ac:dyDescent="0.35">
      <c r="E882" s="14"/>
    </row>
    <row r="883" spans="5:5" x14ac:dyDescent="0.35">
      <c r="E883" s="14"/>
    </row>
    <row r="884" spans="5:5" x14ac:dyDescent="0.35">
      <c r="E884" s="14"/>
    </row>
    <row r="885" spans="5:5" x14ac:dyDescent="0.35">
      <c r="E885" s="14"/>
    </row>
    <row r="886" spans="5:5" x14ac:dyDescent="0.35">
      <c r="E886" s="14"/>
    </row>
    <row r="887" spans="5:5" x14ac:dyDescent="0.35">
      <c r="E887" s="14"/>
    </row>
    <row r="888" spans="5:5" x14ac:dyDescent="0.35">
      <c r="E888" s="14"/>
    </row>
    <row r="889" spans="5:5" x14ac:dyDescent="0.35">
      <c r="E889" s="14"/>
    </row>
    <row r="890" spans="5:5" x14ac:dyDescent="0.35">
      <c r="E890" s="14"/>
    </row>
    <row r="891" spans="5:5" x14ac:dyDescent="0.35">
      <c r="E891" s="14"/>
    </row>
    <row r="892" spans="5:5" x14ac:dyDescent="0.35">
      <c r="E892" s="14"/>
    </row>
    <row r="893" spans="5:5" x14ac:dyDescent="0.35">
      <c r="E893" s="14"/>
    </row>
    <row r="894" spans="5:5" x14ac:dyDescent="0.35">
      <c r="E894" s="14"/>
    </row>
    <row r="895" spans="5:5" x14ac:dyDescent="0.35">
      <c r="E895" s="14"/>
    </row>
    <row r="896" spans="5:5" x14ac:dyDescent="0.35">
      <c r="E896" s="14"/>
    </row>
    <row r="897" spans="5:5" x14ac:dyDescent="0.35">
      <c r="E897" s="14"/>
    </row>
    <row r="898" spans="5:5" x14ac:dyDescent="0.35">
      <c r="E898" s="14"/>
    </row>
    <row r="899" spans="5:5" x14ac:dyDescent="0.35">
      <c r="E899" s="14"/>
    </row>
    <row r="900" spans="5:5" x14ac:dyDescent="0.35">
      <c r="E900" s="14"/>
    </row>
    <row r="901" spans="5:5" x14ac:dyDescent="0.35">
      <c r="E901" s="14"/>
    </row>
    <row r="902" spans="5:5" x14ac:dyDescent="0.35">
      <c r="E902" s="14"/>
    </row>
    <row r="903" spans="5:5" x14ac:dyDescent="0.35">
      <c r="E903" s="14"/>
    </row>
    <row r="904" spans="5:5" x14ac:dyDescent="0.35">
      <c r="E904" s="14"/>
    </row>
    <row r="905" spans="5:5" x14ac:dyDescent="0.35">
      <c r="E905" s="14"/>
    </row>
    <row r="906" spans="5:5" x14ac:dyDescent="0.35">
      <c r="E906" s="14"/>
    </row>
    <row r="907" spans="5:5" x14ac:dyDescent="0.35">
      <c r="E907" s="14"/>
    </row>
    <row r="908" spans="5:5" x14ac:dyDescent="0.35">
      <c r="E908" s="14"/>
    </row>
    <row r="909" spans="5:5" x14ac:dyDescent="0.35">
      <c r="E909" s="14"/>
    </row>
    <row r="910" spans="5:5" x14ac:dyDescent="0.35">
      <c r="E910" s="14"/>
    </row>
    <row r="911" spans="5:5" x14ac:dyDescent="0.35">
      <c r="E911" s="14"/>
    </row>
    <row r="912" spans="5:5" x14ac:dyDescent="0.35">
      <c r="E912" s="14"/>
    </row>
    <row r="913" spans="5:5" x14ac:dyDescent="0.35">
      <c r="E913" s="14"/>
    </row>
    <row r="914" spans="5:5" x14ac:dyDescent="0.35">
      <c r="E914" s="14"/>
    </row>
    <row r="915" spans="5:5" x14ac:dyDescent="0.35">
      <c r="E915" s="14"/>
    </row>
    <row r="916" spans="5:5" x14ac:dyDescent="0.35">
      <c r="E916" s="14"/>
    </row>
    <row r="917" spans="5:5" x14ac:dyDescent="0.35">
      <c r="E917" s="14"/>
    </row>
    <row r="918" spans="5:5" x14ac:dyDescent="0.35">
      <c r="E918" s="14"/>
    </row>
    <row r="919" spans="5:5" x14ac:dyDescent="0.35">
      <c r="E919" s="14"/>
    </row>
    <row r="920" spans="5:5" x14ac:dyDescent="0.35">
      <c r="E920" s="14"/>
    </row>
    <row r="921" spans="5:5" x14ac:dyDescent="0.35">
      <c r="E921" s="14"/>
    </row>
    <row r="922" spans="5:5" x14ac:dyDescent="0.35">
      <c r="E922" s="14"/>
    </row>
    <row r="923" spans="5:5" x14ac:dyDescent="0.35">
      <c r="E923" s="14"/>
    </row>
    <row r="924" spans="5:5" x14ac:dyDescent="0.35">
      <c r="E924" s="14"/>
    </row>
    <row r="925" spans="5:5" x14ac:dyDescent="0.35">
      <c r="E925" s="14"/>
    </row>
    <row r="926" spans="5:5" x14ac:dyDescent="0.35">
      <c r="E926" s="14"/>
    </row>
    <row r="927" spans="5:5" x14ac:dyDescent="0.35">
      <c r="E927" s="14"/>
    </row>
    <row r="928" spans="5:5" x14ac:dyDescent="0.35">
      <c r="E928" s="14"/>
    </row>
    <row r="929" spans="5:5" x14ac:dyDescent="0.35">
      <c r="E929" s="14"/>
    </row>
    <row r="930" spans="5:5" x14ac:dyDescent="0.35">
      <c r="E930" s="14"/>
    </row>
    <row r="931" spans="5:5" x14ac:dyDescent="0.35">
      <c r="E931" s="14"/>
    </row>
    <row r="932" spans="5:5" x14ac:dyDescent="0.35">
      <c r="E932" s="14"/>
    </row>
    <row r="933" spans="5:5" x14ac:dyDescent="0.35">
      <c r="E933" s="14"/>
    </row>
    <row r="934" spans="5:5" x14ac:dyDescent="0.35">
      <c r="E934" s="14"/>
    </row>
    <row r="935" spans="5:5" x14ac:dyDescent="0.35">
      <c r="E935" s="14"/>
    </row>
    <row r="936" spans="5:5" x14ac:dyDescent="0.35">
      <c r="E936" s="14"/>
    </row>
    <row r="937" spans="5:5" x14ac:dyDescent="0.35">
      <c r="E937" s="14"/>
    </row>
    <row r="938" spans="5:5" x14ac:dyDescent="0.35">
      <c r="E938" s="14"/>
    </row>
    <row r="939" spans="5:5" x14ac:dyDescent="0.35">
      <c r="E939" s="14"/>
    </row>
    <row r="940" spans="5:5" x14ac:dyDescent="0.35">
      <c r="E940" s="14"/>
    </row>
    <row r="941" spans="5:5" x14ac:dyDescent="0.35">
      <c r="E941" s="14"/>
    </row>
    <row r="942" spans="5:5" x14ac:dyDescent="0.35">
      <c r="E942" s="14"/>
    </row>
    <row r="943" spans="5:5" x14ac:dyDescent="0.35">
      <c r="E943" s="14"/>
    </row>
    <row r="944" spans="5:5" x14ac:dyDescent="0.35">
      <c r="E944" s="14"/>
    </row>
    <row r="945" spans="5:5" x14ac:dyDescent="0.35">
      <c r="E945" s="14"/>
    </row>
    <row r="946" spans="5:5" x14ac:dyDescent="0.35">
      <c r="E946" s="14"/>
    </row>
    <row r="947" spans="5:5" x14ac:dyDescent="0.35">
      <c r="E947" s="14"/>
    </row>
    <row r="948" spans="5:5" x14ac:dyDescent="0.35">
      <c r="E948" s="14"/>
    </row>
    <row r="949" spans="5:5" x14ac:dyDescent="0.35">
      <c r="E949" s="14"/>
    </row>
    <row r="950" spans="5:5" x14ac:dyDescent="0.35">
      <c r="E950" s="14"/>
    </row>
    <row r="951" spans="5:5" x14ac:dyDescent="0.35">
      <c r="E951" s="14"/>
    </row>
    <row r="952" spans="5:5" x14ac:dyDescent="0.35">
      <c r="E952" s="14"/>
    </row>
    <row r="953" spans="5:5" x14ac:dyDescent="0.35">
      <c r="E953" s="14"/>
    </row>
    <row r="954" spans="5:5" x14ac:dyDescent="0.35">
      <c r="E954" s="14"/>
    </row>
    <row r="955" spans="5:5" x14ac:dyDescent="0.35">
      <c r="E955" s="14"/>
    </row>
    <row r="956" spans="5:5" x14ac:dyDescent="0.35">
      <c r="E956" s="14"/>
    </row>
    <row r="957" spans="5:5" x14ac:dyDescent="0.35">
      <c r="E957" s="14"/>
    </row>
    <row r="958" spans="5:5" x14ac:dyDescent="0.35">
      <c r="E958" s="14"/>
    </row>
    <row r="959" spans="5:5" x14ac:dyDescent="0.35">
      <c r="E959" s="14"/>
    </row>
    <row r="960" spans="5:5" x14ac:dyDescent="0.35">
      <c r="E960" s="14"/>
    </row>
    <row r="961" spans="5:5" x14ac:dyDescent="0.35">
      <c r="E961" s="14"/>
    </row>
    <row r="962" spans="5:5" x14ac:dyDescent="0.35">
      <c r="E962" s="14"/>
    </row>
    <row r="963" spans="5:5" x14ac:dyDescent="0.35">
      <c r="E963" s="14"/>
    </row>
    <row r="964" spans="5:5" x14ac:dyDescent="0.35">
      <c r="E964" s="14"/>
    </row>
    <row r="965" spans="5:5" x14ac:dyDescent="0.35">
      <c r="E965" s="14"/>
    </row>
    <row r="966" spans="5:5" x14ac:dyDescent="0.35">
      <c r="E966" s="14"/>
    </row>
    <row r="967" spans="5:5" x14ac:dyDescent="0.35">
      <c r="E967" s="14"/>
    </row>
    <row r="968" spans="5:5" x14ac:dyDescent="0.35">
      <c r="E968" s="14"/>
    </row>
    <row r="969" spans="5:5" x14ac:dyDescent="0.35">
      <c r="E969" s="14"/>
    </row>
    <row r="970" spans="5:5" x14ac:dyDescent="0.35">
      <c r="E970" s="14"/>
    </row>
    <row r="971" spans="5:5" x14ac:dyDescent="0.35">
      <c r="E971" s="14"/>
    </row>
    <row r="972" spans="5:5" x14ac:dyDescent="0.35">
      <c r="E972" s="14"/>
    </row>
    <row r="973" spans="5:5" x14ac:dyDescent="0.35">
      <c r="E973" s="14"/>
    </row>
    <row r="974" spans="5:5" x14ac:dyDescent="0.35">
      <c r="E974" s="14"/>
    </row>
    <row r="975" spans="5:5" x14ac:dyDescent="0.35">
      <c r="E975" s="14"/>
    </row>
    <row r="976" spans="5:5" x14ac:dyDescent="0.35">
      <c r="E976" s="14"/>
    </row>
    <row r="977" spans="5:5" x14ac:dyDescent="0.35">
      <c r="E977" s="14"/>
    </row>
    <row r="978" spans="5:5" x14ac:dyDescent="0.35">
      <c r="E978" s="14"/>
    </row>
    <row r="979" spans="5:5" x14ac:dyDescent="0.35">
      <c r="E979" s="14"/>
    </row>
    <row r="980" spans="5:5" x14ac:dyDescent="0.35">
      <c r="E980" s="14"/>
    </row>
    <row r="981" spans="5:5" x14ac:dyDescent="0.35">
      <c r="E981" s="14"/>
    </row>
    <row r="982" spans="5:5" x14ac:dyDescent="0.35">
      <c r="E982" s="14"/>
    </row>
    <row r="983" spans="5:5" x14ac:dyDescent="0.35">
      <c r="E983" s="14"/>
    </row>
    <row r="984" spans="5:5" x14ac:dyDescent="0.35">
      <c r="E984" s="14"/>
    </row>
    <row r="985" spans="5:5" x14ac:dyDescent="0.35">
      <c r="E985" s="14"/>
    </row>
    <row r="986" spans="5:5" x14ac:dyDescent="0.35">
      <c r="E986" s="14"/>
    </row>
    <row r="987" spans="5:5" x14ac:dyDescent="0.35">
      <c r="E987" s="14"/>
    </row>
    <row r="988" spans="5:5" x14ac:dyDescent="0.35">
      <c r="E988" s="14"/>
    </row>
    <row r="989" spans="5:5" x14ac:dyDescent="0.35">
      <c r="E989" s="14"/>
    </row>
    <row r="990" spans="5:5" x14ac:dyDescent="0.35">
      <c r="E990" s="14"/>
    </row>
    <row r="991" spans="5:5" x14ac:dyDescent="0.35">
      <c r="E991" s="14"/>
    </row>
    <row r="992" spans="5:5" x14ac:dyDescent="0.35">
      <c r="E992" s="14"/>
    </row>
    <row r="993" spans="5:6" x14ac:dyDescent="0.35">
      <c r="E993" s="14"/>
    </row>
    <row r="994" spans="5:6" x14ac:dyDescent="0.35">
      <c r="E994" s="14"/>
    </row>
    <row r="995" spans="5:6" x14ac:dyDescent="0.35">
      <c r="E995" s="7"/>
      <c r="F995" s="2"/>
    </row>
    <row r="996" spans="5:6" x14ac:dyDescent="0.35">
      <c r="F996" s="2"/>
    </row>
    <row r="997" spans="5:6" x14ac:dyDescent="0.35">
      <c r="F997" s="2"/>
    </row>
    <row r="998" spans="5:6" x14ac:dyDescent="0.35">
      <c r="F998" s="2"/>
    </row>
    <row r="999" spans="5:6" x14ac:dyDescent="0.35">
      <c r="F999" s="2"/>
    </row>
    <row r="1000" spans="5:6" x14ac:dyDescent="0.35">
      <c r="F1000" s="2"/>
    </row>
  </sheetData>
  <mergeCells count="1">
    <mergeCell ref="C1:F1"/>
  </mergeCells>
  <conditionalFormatting sqref="G4:G7 G15:G994 G9:G12">
    <cfRule type="colorScale" priority="3">
      <colorScale>
        <cfvo type="min"/>
        <cfvo type="percentile" val="50"/>
        <cfvo type="max"/>
        <color rgb="FFF8696B"/>
        <color rgb="FFFFEB84"/>
        <color rgb="FF63BE7B"/>
      </colorScale>
    </cfRule>
  </conditionalFormatting>
  <conditionalFormatting sqref="G8">
    <cfRule type="colorScale" priority="1">
      <colorScale>
        <cfvo type="min"/>
        <cfvo type="percentile" val="50"/>
        <cfvo type="max"/>
        <color rgb="FFF8696B"/>
        <color rgb="FFFFEB84"/>
        <color rgb="FF63BE7B"/>
      </colorScale>
    </cfRule>
  </conditionalFormatting>
  <conditionalFormatting sqref="G13:G14">
    <cfRule type="colorScale" priority="2">
      <colorScale>
        <cfvo type="min"/>
        <cfvo type="percentile" val="50"/>
        <cfvo type="max"/>
        <color rgb="FFF8696B"/>
        <color rgb="FFFFEB84"/>
        <color rgb="FF63BE7B"/>
      </colorScale>
    </cfRule>
  </conditionalFormatting>
  <pageMargins left="0.7" right="0.7" top="0.75" bottom="0.75" header="0.3" footer="0.3"/>
  <pageSetup paperSize="8" scale="54" orientation="landscape" r:id="rId1"/>
  <headerFooter>
    <oddHeader>&amp;C&amp;"Calibri"&amp;12&amp;K000000 OFFICIAL&amp;1#_x000D_</oddHeader>
  </headerFooter>
  <drawing r:id="rId2"/>
  <legacyDrawing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FAB6B2CF-CEBE-487B-861C-13781999723B}">
          <x14:formula1>
            <xm:f>Lists!$D$2:$D$7</xm:f>
          </x14:formula1>
          <xm:sqref>D2:D994</xm:sqref>
        </x14:dataValidation>
        <x14:dataValidation type="list" allowBlank="1" showInputMessage="1" showErrorMessage="1" xr:uid="{15D3289C-221F-4481-85BD-F7EBDAC532BC}">
          <x14:formula1>
            <xm:f>Lists!$A$2:$A$20</xm:f>
          </x14:formula1>
          <xm:sqref>A2:A994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78B48-89D2-4A50-806B-D11B789D0C18}">
  <sheetPr>
    <pageSetUpPr fitToPage="1"/>
  </sheetPr>
  <dimension ref="A1:L998"/>
  <sheetViews>
    <sheetView showGridLines="0" view="pageBreakPreview" zoomScale="50" zoomScaleNormal="55" zoomScaleSheetLayoutView="50" workbookViewId="0">
      <selection activeCell="M20" sqref="M20"/>
    </sheetView>
  </sheetViews>
  <sheetFormatPr defaultRowHeight="14.5" x14ac:dyDescent="0.35"/>
  <cols>
    <col min="1" max="1" width="22" customWidth="1"/>
    <col min="2" max="2" width="51.1796875" customWidth="1"/>
    <col min="3" max="3" width="12.1796875" hidden="1" customWidth="1"/>
    <col min="4" max="4" width="18.453125" bestFit="1" customWidth="1"/>
    <col min="5" max="5" width="53.81640625" style="13" customWidth="1"/>
    <col min="6" max="6" width="30.1796875" customWidth="1"/>
    <col min="7" max="7" width="32.453125" customWidth="1"/>
    <col min="8" max="8" width="44" hidden="1" customWidth="1"/>
    <col min="9" max="9" width="51.453125" hidden="1" customWidth="1"/>
    <col min="10" max="10" width="103.453125" bestFit="1" customWidth="1"/>
    <col min="11" max="12" width="45.1796875" customWidth="1"/>
  </cols>
  <sheetData>
    <row r="1" spans="1:12" ht="101.15" customHeight="1" x14ac:dyDescent="0.35">
      <c r="C1" s="57" t="s">
        <v>525</v>
      </c>
      <c r="D1" s="57"/>
      <c r="E1" s="57"/>
      <c r="F1" s="57"/>
      <c r="G1" s="25" t="s">
        <v>213</v>
      </c>
      <c r="J1" s="18" t="s">
        <v>0</v>
      </c>
    </row>
    <row r="2" spans="1:12" s="5" customFormat="1" ht="32.15" customHeight="1" x14ac:dyDescent="0.35">
      <c r="A2" s="6" t="s">
        <v>1</v>
      </c>
      <c r="B2" s="6" t="s">
        <v>2</v>
      </c>
      <c r="C2" s="6" t="s">
        <v>3</v>
      </c>
      <c r="D2" s="6" t="s">
        <v>4</v>
      </c>
      <c r="E2" s="6" t="s">
        <v>5</v>
      </c>
      <c r="F2" s="6" t="s">
        <v>8</v>
      </c>
      <c r="G2" s="6" t="s">
        <v>10</v>
      </c>
      <c r="H2" s="6" t="s">
        <v>11</v>
      </c>
      <c r="I2" s="6" t="s">
        <v>12</v>
      </c>
      <c r="J2" s="12" t="s">
        <v>497</v>
      </c>
      <c r="K2" s="6" t="s">
        <v>14</v>
      </c>
      <c r="L2" s="6" t="s">
        <v>514</v>
      </c>
    </row>
    <row r="3" spans="1:12" ht="15" customHeight="1" x14ac:dyDescent="0.35">
      <c r="A3" t="s">
        <v>172</v>
      </c>
      <c r="B3" t="s">
        <v>17</v>
      </c>
      <c r="D3" t="s">
        <v>18</v>
      </c>
      <c r="E3" t="s">
        <v>173</v>
      </c>
      <c r="F3" s="2">
        <f>DATE(2023,5,1)</f>
        <v>45047</v>
      </c>
      <c r="L3" s="43" t="s">
        <v>513</v>
      </c>
    </row>
    <row r="4" spans="1:12" ht="15" customHeight="1" x14ac:dyDescent="0.35">
      <c r="A4" t="s">
        <v>172</v>
      </c>
      <c r="B4" t="s">
        <v>174</v>
      </c>
      <c r="D4" t="s">
        <v>18</v>
      </c>
      <c r="E4" s="14" t="s">
        <v>175</v>
      </c>
      <c r="F4" s="2">
        <v>42614</v>
      </c>
      <c r="L4" s="43" t="s">
        <v>513</v>
      </c>
    </row>
    <row r="5" spans="1:12" ht="31.5" customHeight="1" x14ac:dyDescent="0.35">
      <c r="A5" t="s">
        <v>172</v>
      </c>
      <c r="B5" t="s">
        <v>176</v>
      </c>
      <c r="D5" t="s">
        <v>18</v>
      </c>
      <c r="E5" s="14" t="s">
        <v>177</v>
      </c>
      <c r="F5" s="2">
        <v>42552</v>
      </c>
      <c r="G5" s="20"/>
      <c r="H5" t="s">
        <v>495</v>
      </c>
      <c r="J5" s="8" t="s">
        <v>178</v>
      </c>
      <c r="K5" t="s">
        <v>179</v>
      </c>
      <c r="L5" s="43" t="s">
        <v>513</v>
      </c>
    </row>
    <row r="6" spans="1:12" ht="15" customHeight="1" x14ac:dyDescent="0.35">
      <c r="A6" t="s">
        <v>172</v>
      </c>
      <c r="B6" t="s">
        <v>180</v>
      </c>
      <c r="D6" t="s">
        <v>18</v>
      </c>
      <c r="E6" s="14" t="s">
        <v>181</v>
      </c>
      <c r="F6" s="2">
        <v>42186</v>
      </c>
      <c r="L6" s="43" t="s">
        <v>513</v>
      </c>
    </row>
    <row r="7" spans="1:12" ht="15" customHeight="1" x14ac:dyDescent="0.35">
      <c r="A7" t="s">
        <v>172</v>
      </c>
      <c r="B7" t="s">
        <v>182</v>
      </c>
      <c r="D7" t="s">
        <v>18</v>
      </c>
      <c r="E7" s="14" t="s">
        <v>183</v>
      </c>
      <c r="F7" s="2">
        <f>DATE(2015,1,1)</f>
        <v>42005</v>
      </c>
      <c r="L7" s="43" t="s">
        <v>513</v>
      </c>
    </row>
    <row r="8" spans="1:12" ht="15" customHeight="1" x14ac:dyDescent="0.35">
      <c r="A8" t="s">
        <v>172</v>
      </c>
      <c r="B8" t="s">
        <v>182</v>
      </c>
      <c r="D8" t="s">
        <v>18</v>
      </c>
      <c r="E8" s="14" t="s">
        <v>184</v>
      </c>
      <c r="F8" s="2">
        <f>DATE(2014,1,1)</f>
        <v>41640</v>
      </c>
      <c r="L8" s="43" t="s">
        <v>513</v>
      </c>
    </row>
    <row r="9" spans="1:12" ht="15" customHeight="1" x14ac:dyDescent="0.35">
      <c r="A9" t="s">
        <v>172</v>
      </c>
      <c r="B9" t="s">
        <v>182</v>
      </c>
      <c r="D9" t="s">
        <v>18</v>
      </c>
      <c r="E9" s="14" t="s">
        <v>185</v>
      </c>
      <c r="F9" s="2">
        <f>DATE(2002,10,7)</f>
        <v>37536</v>
      </c>
      <c r="L9" s="43" t="s">
        <v>513</v>
      </c>
    </row>
    <row r="10" spans="1:12" ht="15" customHeight="1" x14ac:dyDescent="0.35">
      <c r="E10" s="14"/>
      <c r="F10" s="2"/>
    </row>
    <row r="11" spans="1:12" ht="15" customHeight="1" x14ac:dyDescent="0.35">
      <c r="E11" s="14"/>
      <c r="F11" s="2"/>
    </row>
    <row r="12" spans="1:12" ht="15" customHeight="1" x14ac:dyDescent="0.35">
      <c r="E12" s="14"/>
      <c r="F12" s="2"/>
    </row>
    <row r="13" spans="1:12" ht="15" customHeight="1" x14ac:dyDescent="0.35">
      <c r="E13" s="14"/>
      <c r="F13" s="2"/>
    </row>
    <row r="14" spans="1:12" ht="15" customHeight="1" x14ac:dyDescent="0.35">
      <c r="E14" s="15"/>
      <c r="F14" s="16"/>
    </row>
    <row r="15" spans="1:12" ht="15" customHeight="1" x14ac:dyDescent="0.35">
      <c r="E15" s="14"/>
      <c r="F15" s="2"/>
    </row>
    <row r="16" spans="1:12" ht="15" customHeight="1" x14ac:dyDescent="0.35">
      <c r="E16" s="14"/>
      <c r="F16" s="2"/>
    </row>
    <row r="17" spans="5:6" ht="15" customHeight="1" x14ac:dyDescent="0.35">
      <c r="E17" s="14"/>
      <c r="F17" s="2"/>
    </row>
    <row r="18" spans="5:6" x14ac:dyDescent="0.35">
      <c r="E18" s="14"/>
      <c r="F18" s="2"/>
    </row>
    <row r="19" spans="5:6" ht="21.65" customHeight="1" x14ac:dyDescent="0.35">
      <c r="E19" s="14"/>
      <c r="F19" s="2"/>
    </row>
    <row r="20" spans="5:6" x14ac:dyDescent="0.35">
      <c r="E20" s="14"/>
      <c r="F20" s="2"/>
    </row>
    <row r="21" spans="5:6" ht="15" customHeight="1" x14ac:dyDescent="0.35">
      <c r="E21" s="14"/>
      <c r="F21" s="2"/>
    </row>
    <row r="22" spans="5:6" ht="15" customHeight="1" x14ac:dyDescent="0.35">
      <c r="E22" s="14"/>
      <c r="F22" s="2"/>
    </row>
    <row r="23" spans="5:6" ht="15" customHeight="1" x14ac:dyDescent="0.35">
      <c r="E23" s="14"/>
      <c r="F23" s="2"/>
    </row>
    <row r="24" spans="5:6" ht="15" customHeight="1" x14ac:dyDescent="0.35">
      <c r="E24" s="14"/>
      <c r="F24" s="2"/>
    </row>
    <row r="25" spans="5:6" ht="15" customHeight="1" x14ac:dyDescent="0.35">
      <c r="E25" s="14"/>
      <c r="F25" s="2"/>
    </row>
    <row r="26" spans="5:6" ht="15" customHeight="1" x14ac:dyDescent="0.35">
      <c r="E26" s="14"/>
      <c r="F26" s="2"/>
    </row>
    <row r="27" spans="5:6" ht="15" customHeight="1" x14ac:dyDescent="0.35">
      <c r="E27" s="12"/>
    </row>
    <row r="28" spans="5:6" ht="15" customHeight="1" x14ac:dyDescent="0.35">
      <c r="E28" s="14"/>
      <c r="F28" s="2"/>
    </row>
    <row r="29" spans="5:6" ht="15" customHeight="1" x14ac:dyDescent="0.35">
      <c r="E29" s="14"/>
      <c r="F29" s="2"/>
    </row>
    <row r="30" spans="5:6" ht="0.65" customHeight="1" x14ac:dyDescent="0.35">
      <c r="E30" s="14"/>
      <c r="F30" s="2"/>
    </row>
    <row r="31" spans="5:6" ht="15" customHeight="1" x14ac:dyDescent="0.35">
      <c r="E31" s="14"/>
      <c r="F31" s="2"/>
    </row>
    <row r="32" spans="5:6" ht="15" customHeight="1" x14ac:dyDescent="0.35">
      <c r="E32" s="14"/>
      <c r="F32" s="2"/>
    </row>
    <row r="33" spans="5:6" ht="15" customHeight="1" x14ac:dyDescent="0.35">
      <c r="E33" s="12"/>
      <c r="F33" s="2"/>
    </row>
    <row r="34" spans="5:6" ht="15" customHeight="1" x14ac:dyDescent="0.35">
      <c r="E34" s="14"/>
      <c r="F34" s="2"/>
    </row>
    <row r="35" spans="5:6" ht="15" customHeight="1" x14ac:dyDescent="0.35">
      <c r="E35" s="12"/>
      <c r="F35" s="2"/>
    </row>
    <row r="36" spans="5:6" ht="15" customHeight="1" x14ac:dyDescent="0.35">
      <c r="E36" s="12"/>
      <c r="F36" s="2"/>
    </row>
    <row r="37" spans="5:6" ht="15" customHeight="1" x14ac:dyDescent="0.35">
      <c r="E37" s="12"/>
      <c r="F37" s="2"/>
    </row>
    <row r="38" spans="5:6" ht="15" customHeight="1" x14ac:dyDescent="0.35">
      <c r="E38" s="14"/>
      <c r="F38" s="2"/>
    </row>
    <row r="39" spans="5:6" x14ac:dyDescent="0.35">
      <c r="E39" s="14"/>
    </row>
    <row r="40" spans="5:6" x14ac:dyDescent="0.35">
      <c r="E40" s="14"/>
    </row>
    <row r="41" spans="5:6" x14ac:dyDescent="0.35">
      <c r="E41" s="14"/>
    </row>
    <row r="42" spans="5:6" x14ac:dyDescent="0.35">
      <c r="E42" s="14"/>
    </row>
    <row r="43" spans="5:6" x14ac:dyDescent="0.35">
      <c r="E43" s="14"/>
    </row>
    <row r="44" spans="5:6" x14ac:dyDescent="0.35">
      <c r="E44" s="14"/>
    </row>
    <row r="45" spans="5:6" x14ac:dyDescent="0.35">
      <c r="E45" s="14"/>
    </row>
    <row r="46" spans="5:6" x14ac:dyDescent="0.35">
      <c r="E46" s="14"/>
    </row>
    <row r="47" spans="5:6" x14ac:dyDescent="0.35">
      <c r="E47" s="14"/>
    </row>
    <row r="48" spans="5:6" x14ac:dyDescent="0.35">
      <c r="E48" s="14"/>
    </row>
    <row r="49" spans="5:5" x14ac:dyDescent="0.35">
      <c r="E49" s="14"/>
    </row>
    <row r="50" spans="5:5" x14ac:dyDescent="0.35">
      <c r="E50" s="14"/>
    </row>
    <row r="51" spans="5:5" x14ac:dyDescent="0.35">
      <c r="E51" s="14"/>
    </row>
    <row r="52" spans="5:5" x14ac:dyDescent="0.35">
      <c r="E52" s="14"/>
    </row>
    <row r="53" spans="5:5" x14ac:dyDescent="0.35">
      <c r="E53" s="14"/>
    </row>
    <row r="54" spans="5:5" x14ac:dyDescent="0.35">
      <c r="E54" s="14"/>
    </row>
    <row r="55" spans="5:5" x14ac:dyDescent="0.35">
      <c r="E55" s="14"/>
    </row>
    <row r="56" spans="5:5" x14ac:dyDescent="0.35">
      <c r="E56" s="14"/>
    </row>
    <row r="57" spans="5:5" x14ac:dyDescent="0.35">
      <c r="E57" s="14"/>
    </row>
    <row r="58" spans="5:5" x14ac:dyDescent="0.35">
      <c r="E58" s="14"/>
    </row>
    <row r="59" spans="5:5" x14ac:dyDescent="0.35">
      <c r="E59" s="14"/>
    </row>
    <row r="60" spans="5:5" x14ac:dyDescent="0.35">
      <c r="E60" s="14"/>
    </row>
    <row r="61" spans="5:5" x14ac:dyDescent="0.35">
      <c r="E61" s="14"/>
    </row>
    <row r="62" spans="5:5" x14ac:dyDescent="0.35">
      <c r="E62" s="14"/>
    </row>
    <row r="63" spans="5:5" x14ac:dyDescent="0.35">
      <c r="E63" s="14"/>
    </row>
    <row r="64" spans="5:5" x14ac:dyDescent="0.35">
      <c r="E64" s="14"/>
    </row>
    <row r="65" spans="5:5" x14ac:dyDescent="0.35">
      <c r="E65" s="14"/>
    </row>
    <row r="66" spans="5:5" x14ac:dyDescent="0.35">
      <c r="E66" s="14"/>
    </row>
    <row r="67" spans="5:5" x14ac:dyDescent="0.35">
      <c r="E67" s="14"/>
    </row>
    <row r="68" spans="5:5" x14ac:dyDescent="0.35">
      <c r="E68" s="14"/>
    </row>
    <row r="69" spans="5:5" x14ac:dyDescent="0.35">
      <c r="E69" s="14"/>
    </row>
    <row r="70" spans="5:5" x14ac:dyDescent="0.35">
      <c r="E70" s="14"/>
    </row>
    <row r="71" spans="5:5" x14ac:dyDescent="0.35">
      <c r="E71" s="14"/>
    </row>
    <row r="72" spans="5:5" x14ac:dyDescent="0.35">
      <c r="E72" s="14"/>
    </row>
    <row r="73" spans="5:5" x14ac:dyDescent="0.35">
      <c r="E73" s="14"/>
    </row>
    <row r="74" spans="5:5" x14ac:dyDescent="0.35">
      <c r="E74" s="14"/>
    </row>
    <row r="75" spans="5:5" x14ac:dyDescent="0.35">
      <c r="E75" s="14"/>
    </row>
    <row r="76" spans="5:5" x14ac:dyDescent="0.35">
      <c r="E76" s="14"/>
    </row>
    <row r="77" spans="5:5" x14ac:dyDescent="0.35">
      <c r="E77" s="14"/>
    </row>
    <row r="78" spans="5:5" x14ac:dyDescent="0.35">
      <c r="E78" s="14"/>
    </row>
    <row r="79" spans="5:5" x14ac:dyDescent="0.35">
      <c r="E79" s="14"/>
    </row>
    <row r="80" spans="5:5" x14ac:dyDescent="0.35">
      <c r="E80" s="14"/>
    </row>
    <row r="81" spans="5:5" x14ac:dyDescent="0.35">
      <c r="E81" s="14"/>
    </row>
    <row r="82" spans="5:5" x14ac:dyDescent="0.35">
      <c r="E82" s="14"/>
    </row>
    <row r="83" spans="5:5" x14ac:dyDescent="0.35">
      <c r="E83" s="14"/>
    </row>
    <row r="84" spans="5:5" x14ac:dyDescent="0.35">
      <c r="E84" s="14"/>
    </row>
    <row r="85" spans="5:5" x14ac:dyDescent="0.35">
      <c r="E85" s="14"/>
    </row>
    <row r="86" spans="5:5" x14ac:dyDescent="0.35">
      <c r="E86" s="14"/>
    </row>
    <row r="87" spans="5:5" x14ac:dyDescent="0.35">
      <c r="E87" s="14"/>
    </row>
    <row r="88" spans="5:5" x14ac:dyDescent="0.35">
      <c r="E88" s="14"/>
    </row>
    <row r="89" spans="5:5" x14ac:dyDescent="0.35">
      <c r="E89" s="14"/>
    </row>
    <row r="90" spans="5:5" x14ac:dyDescent="0.35">
      <c r="E90" s="14"/>
    </row>
    <row r="91" spans="5:5" x14ac:dyDescent="0.35">
      <c r="E91" s="14"/>
    </row>
    <row r="92" spans="5:5" x14ac:dyDescent="0.35">
      <c r="E92" s="14"/>
    </row>
    <row r="93" spans="5:5" x14ac:dyDescent="0.35">
      <c r="E93" s="14"/>
    </row>
    <row r="94" spans="5:5" x14ac:dyDescent="0.35">
      <c r="E94" s="14"/>
    </row>
    <row r="95" spans="5:5" x14ac:dyDescent="0.35">
      <c r="E95" s="14"/>
    </row>
    <row r="96" spans="5:5" x14ac:dyDescent="0.35">
      <c r="E96" s="14"/>
    </row>
    <row r="97" spans="5:5" x14ac:dyDescent="0.35">
      <c r="E97" s="14"/>
    </row>
    <row r="98" spans="5:5" x14ac:dyDescent="0.35">
      <c r="E98" s="14"/>
    </row>
    <row r="99" spans="5:5" x14ac:dyDescent="0.35">
      <c r="E99" s="14"/>
    </row>
    <row r="100" spans="5:5" x14ac:dyDescent="0.35">
      <c r="E100" s="14"/>
    </row>
    <row r="101" spans="5:5" x14ac:dyDescent="0.35">
      <c r="E101" s="14"/>
    </row>
    <row r="102" spans="5:5" x14ac:dyDescent="0.35">
      <c r="E102" s="14"/>
    </row>
    <row r="103" spans="5:5" x14ac:dyDescent="0.35">
      <c r="E103" s="14"/>
    </row>
    <row r="104" spans="5:5" x14ac:dyDescent="0.35">
      <c r="E104" s="14"/>
    </row>
    <row r="105" spans="5:5" x14ac:dyDescent="0.35">
      <c r="E105" s="14"/>
    </row>
    <row r="106" spans="5:5" x14ac:dyDescent="0.35">
      <c r="E106" s="14"/>
    </row>
    <row r="107" spans="5:5" x14ac:dyDescent="0.35">
      <c r="E107" s="14"/>
    </row>
    <row r="108" spans="5:5" x14ac:dyDescent="0.35">
      <c r="E108" s="14"/>
    </row>
    <row r="109" spans="5:5" x14ac:dyDescent="0.35">
      <c r="E109" s="14"/>
    </row>
    <row r="110" spans="5:5" x14ac:dyDescent="0.35">
      <c r="E110" s="14"/>
    </row>
    <row r="111" spans="5:5" x14ac:dyDescent="0.35">
      <c r="E111" s="14"/>
    </row>
    <row r="112" spans="5:5" x14ac:dyDescent="0.35">
      <c r="E112" s="14"/>
    </row>
    <row r="113" spans="5:5" x14ac:dyDescent="0.35">
      <c r="E113" s="14"/>
    </row>
    <row r="114" spans="5:5" x14ac:dyDescent="0.35">
      <c r="E114" s="14"/>
    </row>
    <row r="115" spans="5:5" x14ac:dyDescent="0.35">
      <c r="E115" s="14"/>
    </row>
    <row r="116" spans="5:5" x14ac:dyDescent="0.35">
      <c r="E116" s="14"/>
    </row>
    <row r="117" spans="5:5" x14ac:dyDescent="0.35">
      <c r="E117" s="14"/>
    </row>
    <row r="118" spans="5:5" x14ac:dyDescent="0.35">
      <c r="E118" s="14"/>
    </row>
    <row r="119" spans="5:5" x14ac:dyDescent="0.35">
      <c r="E119" s="14"/>
    </row>
    <row r="120" spans="5:5" x14ac:dyDescent="0.35">
      <c r="E120" s="14"/>
    </row>
    <row r="121" spans="5:5" x14ac:dyDescent="0.35">
      <c r="E121" s="14"/>
    </row>
    <row r="122" spans="5:5" x14ac:dyDescent="0.35">
      <c r="E122" s="14"/>
    </row>
    <row r="123" spans="5:5" x14ac:dyDescent="0.35">
      <c r="E123" s="14"/>
    </row>
    <row r="124" spans="5:5" x14ac:dyDescent="0.35">
      <c r="E124" s="14"/>
    </row>
    <row r="125" spans="5:5" x14ac:dyDescent="0.35">
      <c r="E125" s="14"/>
    </row>
    <row r="126" spans="5:5" x14ac:dyDescent="0.35">
      <c r="E126" s="14"/>
    </row>
    <row r="127" spans="5:5" x14ac:dyDescent="0.35">
      <c r="E127" s="14"/>
    </row>
    <row r="128" spans="5:5" x14ac:dyDescent="0.35">
      <c r="E128" s="14"/>
    </row>
    <row r="129" spans="5:5" x14ac:dyDescent="0.35">
      <c r="E129" s="14"/>
    </row>
    <row r="130" spans="5:5" x14ac:dyDescent="0.35">
      <c r="E130" s="14"/>
    </row>
    <row r="131" spans="5:5" x14ac:dyDescent="0.35">
      <c r="E131" s="14"/>
    </row>
    <row r="132" spans="5:5" x14ac:dyDescent="0.35">
      <c r="E132" s="14"/>
    </row>
    <row r="133" spans="5:5" x14ac:dyDescent="0.35">
      <c r="E133" s="14"/>
    </row>
    <row r="134" spans="5:5" x14ac:dyDescent="0.35">
      <c r="E134" s="14"/>
    </row>
    <row r="135" spans="5:5" x14ac:dyDescent="0.35">
      <c r="E135" s="14"/>
    </row>
    <row r="136" spans="5:5" x14ac:dyDescent="0.35">
      <c r="E136" s="14"/>
    </row>
    <row r="137" spans="5:5" x14ac:dyDescent="0.35">
      <c r="E137" s="14"/>
    </row>
    <row r="138" spans="5:5" x14ac:dyDescent="0.35">
      <c r="E138" s="14"/>
    </row>
    <row r="139" spans="5:5" x14ac:dyDescent="0.35">
      <c r="E139" s="14"/>
    </row>
    <row r="140" spans="5:5" x14ac:dyDescent="0.35">
      <c r="E140" s="14"/>
    </row>
    <row r="141" spans="5:5" x14ac:dyDescent="0.35">
      <c r="E141" s="14"/>
    </row>
    <row r="142" spans="5:5" x14ac:dyDescent="0.35">
      <c r="E142" s="14"/>
    </row>
    <row r="143" spans="5:5" x14ac:dyDescent="0.35">
      <c r="E143" s="14"/>
    </row>
    <row r="144" spans="5:5" x14ac:dyDescent="0.35">
      <c r="E144" s="14"/>
    </row>
    <row r="145" spans="5:5" x14ac:dyDescent="0.35">
      <c r="E145" s="14"/>
    </row>
    <row r="146" spans="5:5" x14ac:dyDescent="0.35">
      <c r="E146" s="14"/>
    </row>
    <row r="147" spans="5:5" x14ac:dyDescent="0.35">
      <c r="E147" s="14"/>
    </row>
    <row r="148" spans="5:5" x14ac:dyDescent="0.35">
      <c r="E148" s="14"/>
    </row>
    <row r="149" spans="5:5" x14ac:dyDescent="0.35">
      <c r="E149" s="14"/>
    </row>
    <row r="150" spans="5:5" x14ac:dyDescent="0.35">
      <c r="E150" s="14"/>
    </row>
    <row r="151" spans="5:5" x14ac:dyDescent="0.35">
      <c r="E151" s="14"/>
    </row>
    <row r="152" spans="5:5" x14ac:dyDescent="0.35">
      <c r="E152" s="14"/>
    </row>
    <row r="153" spans="5:5" x14ac:dyDescent="0.35">
      <c r="E153" s="14"/>
    </row>
    <row r="154" spans="5:5" x14ac:dyDescent="0.35">
      <c r="E154" s="14"/>
    </row>
    <row r="155" spans="5:5" x14ac:dyDescent="0.35">
      <c r="E155" s="14"/>
    </row>
    <row r="156" spans="5:5" x14ac:dyDescent="0.35">
      <c r="E156" s="14"/>
    </row>
    <row r="157" spans="5:5" x14ac:dyDescent="0.35">
      <c r="E157" s="14"/>
    </row>
    <row r="158" spans="5:5" x14ac:dyDescent="0.35">
      <c r="E158" s="14"/>
    </row>
    <row r="159" spans="5:5" x14ac:dyDescent="0.35">
      <c r="E159" s="14"/>
    </row>
    <row r="160" spans="5:5" x14ac:dyDescent="0.35">
      <c r="E160" s="14"/>
    </row>
    <row r="161" spans="5:5" x14ac:dyDescent="0.35">
      <c r="E161" s="14"/>
    </row>
    <row r="162" spans="5:5" x14ac:dyDescent="0.35">
      <c r="E162" s="14"/>
    </row>
    <row r="163" spans="5:5" x14ac:dyDescent="0.35">
      <c r="E163" s="14"/>
    </row>
    <row r="164" spans="5:5" x14ac:dyDescent="0.35">
      <c r="E164" s="14"/>
    </row>
    <row r="165" spans="5:5" x14ac:dyDescent="0.35">
      <c r="E165" s="14"/>
    </row>
    <row r="166" spans="5:5" x14ac:dyDescent="0.35">
      <c r="E166" s="14"/>
    </row>
    <row r="167" spans="5:5" x14ac:dyDescent="0.35">
      <c r="E167" s="14"/>
    </row>
    <row r="168" spans="5:5" x14ac:dyDescent="0.35">
      <c r="E168" s="14"/>
    </row>
    <row r="169" spans="5:5" x14ac:dyDescent="0.35">
      <c r="E169" s="14"/>
    </row>
    <row r="170" spans="5:5" x14ac:dyDescent="0.35">
      <c r="E170" s="14"/>
    </row>
    <row r="171" spans="5:5" x14ac:dyDescent="0.35">
      <c r="E171" s="14"/>
    </row>
    <row r="172" spans="5:5" x14ac:dyDescent="0.35">
      <c r="E172" s="14"/>
    </row>
    <row r="173" spans="5:5" x14ac:dyDescent="0.35">
      <c r="E173" s="14"/>
    </row>
    <row r="174" spans="5:5" x14ac:dyDescent="0.35">
      <c r="E174" s="14"/>
    </row>
    <row r="175" spans="5:5" x14ac:dyDescent="0.35">
      <c r="E175" s="14"/>
    </row>
    <row r="176" spans="5:5" x14ac:dyDescent="0.35">
      <c r="E176" s="14"/>
    </row>
    <row r="177" spans="5:5" x14ac:dyDescent="0.35">
      <c r="E177" s="14"/>
    </row>
    <row r="178" spans="5:5" x14ac:dyDescent="0.35">
      <c r="E178" s="14"/>
    </row>
    <row r="179" spans="5:5" x14ac:dyDescent="0.35">
      <c r="E179" s="14"/>
    </row>
    <row r="180" spans="5:5" x14ac:dyDescent="0.35">
      <c r="E180" s="14"/>
    </row>
    <row r="181" spans="5:5" x14ac:dyDescent="0.35">
      <c r="E181" s="14"/>
    </row>
    <row r="182" spans="5:5" x14ac:dyDescent="0.35">
      <c r="E182" s="14"/>
    </row>
    <row r="183" spans="5:5" x14ac:dyDescent="0.35">
      <c r="E183" s="14"/>
    </row>
    <row r="184" spans="5:5" x14ac:dyDescent="0.35">
      <c r="E184" s="14"/>
    </row>
    <row r="185" spans="5:5" x14ac:dyDescent="0.35">
      <c r="E185" s="14"/>
    </row>
    <row r="186" spans="5:5" x14ac:dyDescent="0.35">
      <c r="E186" s="14"/>
    </row>
    <row r="187" spans="5:5" x14ac:dyDescent="0.35">
      <c r="E187" s="14"/>
    </row>
    <row r="188" spans="5:5" x14ac:dyDescent="0.35">
      <c r="E188" s="14"/>
    </row>
    <row r="189" spans="5:5" x14ac:dyDescent="0.35">
      <c r="E189" s="14"/>
    </row>
    <row r="190" spans="5:5" x14ac:dyDescent="0.35">
      <c r="E190" s="14"/>
    </row>
    <row r="191" spans="5:5" x14ac:dyDescent="0.35">
      <c r="E191" s="14"/>
    </row>
    <row r="192" spans="5:5" x14ac:dyDescent="0.35">
      <c r="E192" s="14"/>
    </row>
    <row r="193" spans="5:5" x14ac:dyDescent="0.35">
      <c r="E193" s="14"/>
    </row>
    <row r="194" spans="5:5" x14ac:dyDescent="0.35">
      <c r="E194" s="14"/>
    </row>
    <row r="195" spans="5:5" x14ac:dyDescent="0.35">
      <c r="E195" s="14"/>
    </row>
    <row r="196" spans="5:5" x14ac:dyDescent="0.35">
      <c r="E196" s="14"/>
    </row>
    <row r="197" spans="5:5" x14ac:dyDescent="0.35">
      <c r="E197" s="14"/>
    </row>
    <row r="198" spans="5:5" x14ac:dyDescent="0.35">
      <c r="E198" s="14"/>
    </row>
    <row r="199" spans="5:5" x14ac:dyDescent="0.35">
      <c r="E199" s="14"/>
    </row>
    <row r="200" spans="5:5" x14ac:dyDescent="0.35">
      <c r="E200" s="14"/>
    </row>
    <row r="201" spans="5:5" x14ac:dyDescent="0.35">
      <c r="E201" s="14"/>
    </row>
    <row r="202" spans="5:5" x14ac:dyDescent="0.35">
      <c r="E202" s="14"/>
    </row>
    <row r="203" spans="5:5" x14ac:dyDescent="0.35">
      <c r="E203" s="14"/>
    </row>
    <row r="204" spans="5:5" x14ac:dyDescent="0.35">
      <c r="E204" s="14"/>
    </row>
    <row r="205" spans="5:5" x14ac:dyDescent="0.35">
      <c r="E205" s="14"/>
    </row>
    <row r="206" spans="5:5" x14ac:dyDescent="0.35">
      <c r="E206" s="14"/>
    </row>
    <row r="207" spans="5:5" x14ac:dyDescent="0.35">
      <c r="E207" s="14"/>
    </row>
    <row r="208" spans="5:5" x14ac:dyDescent="0.35">
      <c r="E208" s="14"/>
    </row>
    <row r="209" spans="5:5" x14ac:dyDescent="0.35">
      <c r="E209" s="14"/>
    </row>
    <row r="210" spans="5:5" x14ac:dyDescent="0.35">
      <c r="E210" s="14"/>
    </row>
    <row r="211" spans="5:5" x14ac:dyDescent="0.35">
      <c r="E211" s="14"/>
    </row>
    <row r="212" spans="5:5" x14ac:dyDescent="0.35">
      <c r="E212" s="14"/>
    </row>
    <row r="213" spans="5:5" x14ac:dyDescent="0.35">
      <c r="E213" s="14"/>
    </row>
    <row r="214" spans="5:5" x14ac:dyDescent="0.35">
      <c r="E214" s="14"/>
    </row>
    <row r="215" spans="5:5" x14ac:dyDescent="0.35">
      <c r="E215" s="14"/>
    </row>
    <row r="216" spans="5:5" x14ac:dyDescent="0.35">
      <c r="E216" s="14"/>
    </row>
    <row r="217" spans="5:5" x14ac:dyDescent="0.35">
      <c r="E217" s="14"/>
    </row>
    <row r="218" spans="5:5" x14ac:dyDescent="0.35">
      <c r="E218" s="14"/>
    </row>
    <row r="219" spans="5:5" x14ac:dyDescent="0.35">
      <c r="E219" s="14"/>
    </row>
    <row r="220" spans="5:5" x14ac:dyDescent="0.35">
      <c r="E220" s="14"/>
    </row>
    <row r="221" spans="5:5" x14ac:dyDescent="0.35">
      <c r="E221" s="14"/>
    </row>
    <row r="222" spans="5:5" x14ac:dyDescent="0.35">
      <c r="E222" s="14"/>
    </row>
    <row r="223" spans="5:5" x14ac:dyDescent="0.35">
      <c r="E223" s="14"/>
    </row>
    <row r="224" spans="5:5" x14ac:dyDescent="0.35">
      <c r="E224" s="14"/>
    </row>
    <row r="225" spans="5:5" x14ac:dyDescent="0.35">
      <c r="E225" s="14"/>
    </row>
    <row r="226" spans="5:5" x14ac:dyDescent="0.35">
      <c r="E226" s="14"/>
    </row>
    <row r="227" spans="5:5" x14ac:dyDescent="0.35">
      <c r="E227" s="14"/>
    </row>
    <row r="228" spans="5:5" x14ac:dyDescent="0.35">
      <c r="E228" s="14"/>
    </row>
    <row r="229" spans="5:5" x14ac:dyDescent="0.35">
      <c r="E229" s="14"/>
    </row>
    <row r="230" spans="5:5" x14ac:dyDescent="0.35">
      <c r="E230" s="14"/>
    </row>
    <row r="231" spans="5:5" x14ac:dyDescent="0.35">
      <c r="E231" s="14"/>
    </row>
    <row r="232" spans="5:5" x14ac:dyDescent="0.35">
      <c r="E232" s="14"/>
    </row>
    <row r="233" spans="5:5" x14ac:dyDescent="0.35">
      <c r="E233" s="14"/>
    </row>
    <row r="234" spans="5:5" x14ac:dyDescent="0.35">
      <c r="E234" s="14"/>
    </row>
    <row r="235" spans="5:5" x14ac:dyDescent="0.35">
      <c r="E235" s="14"/>
    </row>
    <row r="236" spans="5:5" x14ac:dyDescent="0.35">
      <c r="E236" s="14"/>
    </row>
    <row r="237" spans="5:5" x14ac:dyDescent="0.35">
      <c r="E237" s="14"/>
    </row>
    <row r="238" spans="5:5" x14ac:dyDescent="0.35">
      <c r="E238" s="14"/>
    </row>
    <row r="239" spans="5:5" x14ac:dyDescent="0.35">
      <c r="E239" s="14"/>
    </row>
    <row r="240" spans="5:5" x14ac:dyDescent="0.35">
      <c r="E240" s="14"/>
    </row>
    <row r="241" spans="5:5" x14ac:dyDescent="0.35">
      <c r="E241" s="14"/>
    </row>
    <row r="242" spans="5:5" x14ac:dyDescent="0.35">
      <c r="E242" s="14"/>
    </row>
    <row r="243" spans="5:5" x14ac:dyDescent="0.35">
      <c r="E243" s="14"/>
    </row>
    <row r="244" spans="5:5" x14ac:dyDescent="0.35">
      <c r="E244" s="14"/>
    </row>
    <row r="245" spans="5:5" x14ac:dyDescent="0.35">
      <c r="E245" s="14"/>
    </row>
    <row r="246" spans="5:5" x14ac:dyDescent="0.35">
      <c r="E246" s="14"/>
    </row>
    <row r="247" spans="5:5" x14ac:dyDescent="0.35">
      <c r="E247" s="14"/>
    </row>
    <row r="248" spans="5:5" x14ac:dyDescent="0.35">
      <c r="E248" s="14"/>
    </row>
    <row r="249" spans="5:5" x14ac:dyDescent="0.35">
      <c r="E249" s="14"/>
    </row>
    <row r="250" spans="5:5" x14ac:dyDescent="0.35">
      <c r="E250" s="14"/>
    </row>
    <row r="251" spans="5:5" x14ac:dyDescent="0.35">
      <c r="E251" s="14"/>
    </row>
    <row r="252" spans="5:5" x14ac:dyDescent="0.35">
      <c r="E252" s="14"/>
    </row>
    <row r="253" spans="5:5" x14ac:dyDescent="0.35">
      <c r="E253" s="14"/>
    </row>
    <row r="254" spans="5:5" x14ac:dyDescent="0.35">
      <c r="E254" s="14"/>
    </row>
    <row r="255" spans="5:5" x14ac:dyDescent="0.35">
      <c r="E255" s="14"/>
    </row>
    <row r="256" spans="5:5" x14ac:dyDescent="0.35">
      <c r="E256" s="14"/>
    </row>
    <row r="257" spans="5:5" x14ac:dyDescent="0.35">
      <c r="E257" s="14"/>
    </row>
    <row r="258" spans="5:5" x14ac:dyDescent="0.35">
      <c r="E258" s="14"/>
    </row>
    <row r="259" spans="5:5" x14ac:dyDescent="0.35">
      <c r="E259" s="14"/>
    </row>
    <row r="260" spans="5:5" x14ac:dyDescent="0.35">
      <c r="E260" s="14"/>
    </row>
    <row r="261" spans="5:5" x14ac:dyDescent="0.35">
      <c r="E261" s="14"/>
    </row>
    <row r="262" spans="5:5" x14ac:dyDescent="0.35">
      <c r="E262" s="14"/>
    </row>
    <row r="263" spans="5:5" x14ac:dyDescent="0.35">
      <c r="E263" s="14"/>
    </row>
    <row r="264" spans="5:5" x14ac:dyDescent="0.35">
      <c r="E264" s="14"/>
    </row>
    <row r="265" spans="5:5" x14ac:dyDescent="0.35">
      <c r="E265" s="14"/>
    </row>
    <row r="266" spans="5:5" x14ac:dyDescent="0.35">
      <c r="E266" s="14"/>
    </row>
    <row r="267" spans="5:5" x14ac:dyDescent="0.35">
      <c r="E267" s="14"/>
    </row>
    <row r="268" spans="5:5" x14ac:dyDescent="0.35">
      <c r="E268" s="14"/>
    </row>
    <row r="269" spans="5:5" x14ac:dyDescent="0.35">
      <c r="E269" s="14"/>
    </row>
    <row r="270" spans="5:5" x14ac:dyDescent="0.35">
      <c r="E270" s="14"/>
    </row>
    <row r="271" spans="5:5" x14ac:dyDescent="0.35">
      <c r="E271" s="14"/>
    </row>
    <row r="272" spans="5:5" x14ac:dyDescent="0.35">
      <c r="E272" s="14"/>
    </row>
    <row r="273" spans="5:5" x14ac:dyDescent="0.35">
      <c r="E273" s="14"/>
    </row>
    <row r="274" spans="5:5" x14ac:dyDescent="0.35">
      <c r="E274" s="14"/>
    </row>
    <row r="275" spans="5:5" x14ac:dyDescent="0.35">
      <c r="E275" s="14"/>
    </row>
    <row r="276" spans="5:5" x14ac:dyDescent="0.35">
      <c r="E276" s="14"/>
    </row>
    <row r="277" spans="5:5" x14ac:dyDescent="0.35">
      <c r="E277" s="14"/>
    </row>
    <row r="278" spans="5:5" x14ac:dyDescent="0.35">
      <c r="E278" s="14"/>
    </row>
    <row r="279" spans="5:5" x14ac:dyDescent="0.35">
      <c r="E279" s="14"/>
    </row>
    <row r="280" spans="5:5" x14ac:dyDescent="0.35">
      <c r="E280" s="14"/>
    </row>
    <row r="281" spans="5:5" x14ac:dyDescent="0.35">
      <c r="E281" s="14"/>
    </row>
    <row r="282" spans="5:5" x14ac:dyDescent="0.35">
      <c r="E282" s="14"/>
    </row>
    <row r="283" spans="5:5" x14ac:dyDescent="0.35">
      <c r="E283" s="14"/>
    </row>
    <row r="284" spans="5:5" x14ac:dyDescent="0.35">
      <c r="E284" s="14"/>
    </row>
    <row r="285" spans="5:5" x14ac:dyDescent="0.35">
      <c r="E285" s="14"/>
    </row>
    <row r="286" spans="5:5" x14ac:dyDescent="0.35">
      <c r="E286" s="14"/>
    </row>
    <row r="287" spans="5:5" x14ac:dyDescent="0.35">
      <c r="E287" s="14"/>
    </row>
    <row r="288" spans="5:5" x14ac:dyDescent="0.35">
      <c r="E288" s="14"/>
    </row>
    <row r="289" spans="5:5" x14ac:dyDescent="0.35">
      <c r="E289" s="14"/>
    </row>
    <row r="290" spans="5:5" x14ac:dyDescent="0.35">
      <c r="E290" s="14"/>
    </row>
    <row r="291" spans="5:5" x14ac:dyDescent="0.35">
      <c r="E291" s="14"/>
    </row>
    <row r="292" spans="5:5" x14ac:dyDescent="0.35">
      <c r="E292" s="14"/>
    </row>
    <row r="293" spans="5:5" x14ac:dyDescent="0.35">
      <c r="E293" s="14"/>
    </row>
    <row r="294" spans="5:5" x14ac:dyDescent="0.35">
      <c r="E294" s="14"/>
    </row>
    <row r="295" spans="5:5" x14ac:dyDescent="0.35">
      <c r="E295" s="14"/>
    </row>
    <row r="296" spans="5:5" x14ac:dyDescent="0.35">
      <c r="E296" s="14"/>
    </row>
    <row r="297" spans="5:5" x14ac:dyDescent="0.35">
      <c r="E297" s="14"/>
    </row>
    <row r="298" spans="5:5" x14ac:dyDescent="0.35">
      <c r="E298" s="14"/>
    </row>
    <row r="299" spans="5:5" x14ac:dyDescent="0.35">
      <c r="E299" s="14"/>
    </row>
    <row r="300" spans="5:5" x14ac:dyDescent="0.35">
      <c r="E300" s="14"/>
    </row>
    <row r="301" spans="5:5" x14ac:dyDescent="0.35">
      <c r="E301" s="14"/>
    </row>
    <row r="302" spans="5:5" x14ac:dyDescent="0.35">
      <c r="E302" s="14"/>
    </row>
    <row r="303" spans="5:5" x14ac:dyDescent="0.35">
      <c r="E303" s="14"/>
    </row>
    <row r="304" spans="5:5" x14ac:dyDescent="0.35">
      <c r="E304" s="14"/>
    </row>
    <row r="305" spans="5:5" x14ac:dyDescent="0.35">
      <c r="E305" s="14"/>
    </row>
    <row r="306" spans="5:5" x14ac:dyDescent="0.35">
      <c r="E306" s="14"/>
    </row>
    <row r="307" spans="5:5" x14ac:dyDescent="0.35">
      <c r="E307" s="14"/>
    </row>
    <row r="308" spans="5:5" x14ac:dyDescent="0.35">
      <c r="E308" s="14"/>
    </row>
    <row r="309" spans="5:5" x14ac:dyDescent="0.35">
      <c r="E309" s="14"/>
    </row>
    <row r="310" spans="5:5" x14ac:dyDescent="0.35">
      <c r="E310" s="14"/>
    </row>
    <row r="311" spans="5:5" x14ac:dyDescent="0.35">
      <c r="E311" s="14"/>
    </row>
    <row r="312" spans="5:5" x14ac:dyDescent="0.35">
      <c r="E312" s="14"/>
    </row>
    <row r="313" spans="5:5" x14ac:dyDescent="0.35">
      <c r="E313" s="14"/>
    </row>
    <row r="314" spans="5:5" x14ac:dyDescent="0.35">
      <c r="E314" s="14"/>
    </row>
    <row r="315" spans="5:5" x14ac:dyDescent="0.35">
      <c r="E315" s="14"/>
    </row>
    <row r="316" spans="5:5" x14ac:dyDescent="0.35">
      <c r="E316" s="14"/>
    </row>
    <row r="317" spans="5:5" x14ac:dyDescent="0.35">
      <c r="E317" s="14"/>
    </row>
    <row r="318" spans="5:5" x14ac:dyDescent="0.35">
      <c r="E318" s="14"/>
    </row>
    <row r="319" spans="5:5" x14ac:dyDescent="0.35">
      <c r="E319" s="14"/>
    </row>
    <row r="320" spans="5:5" x14ac:dyDescent="0.35">
      <c r="E320" s="14"/>
    </row>
    <row r="321" spans="5:5" x14ac:dyDescent="0.35">
      <c r="E321" s="14"/>
    </row>
    <row r="322" spans="5:5" x14ac:dyDescent="0.35">
      <c r="E322" s="14"/>
    </row>
    <row r="323" spans="5:5" x14ac:dyDescent="0.35">
      <c r="E323" s="14"/>
    </row>
    <row r="324" spans="5:5" x14ac:dyDescent="0.35">
      <c r="E324" s="14"/>
    </row>
    <row r="325" spans="5:5" x14ac:dyDescent="0.35">
      <c r="E325" s="14"/>
    </row>
    <row r="326" spans="5:5" x14ac:dyDescent="0.35">
      <c r="E326" s="14"/>
    </row>
    <row r="327" spans="5:5" x14ac:dyDescent="0.35">
      <c r="E327" s="14"/>
    </row>
    <row r="328" spans="5:5" x14ac:dyDescent="0.35">
      <c r="E328" s="14"/>
    </row>
    <row r="329" spans="5:5" x14ac:dyDescent="0.35">
      <c r="E329" s="14"/>
    </row>
    <row r="330" spans="5:5" x14ac:dyDescent="0.35">
      <c r="E330" s="14"/>
    </row>
    <row r="331" spans="5:5" x14ac:dyDescent="0.35">
      <c r="E331" s="14"/>
    </row>
    <row r="332" spans="5:5" x14ac:dyDescent="0.35">
      <c r="E332" s="14"/>
    </row>
    <row r="333" spans="5:5" x14ac:dyDescent="0.35">
      <c r="E333" s="14"/>
    </row>
    <row r="334" spans="5:5" x14ac:dyDescent="0.35">
      <c r="E334" s="14"/>
    </row>
    <row r="335" spans="5:5" x14ac:dyDescent="0.35">
      <c r="E335" s="14"/>
    </row>
    <row r="336" spans="5:5" x14ac:dyDescent="0.35">
      <c r="E336" s="14"/>
    </row>
    <row r="337" spans="5:5" x14ac:dyDescent="0.35">
      <c r="E337" s="14"/>
    </row>
    <row r="338" spans="5:5" x14ac:dyDescent="0.35">
      <c r="E338" s="14"/>
    </row>
    <row r="339" spans="5:5" x14ac:dyDescent="0.35">
      <c r="E339" s="14"/>
    </row>
    <row r="340" spans="5:5" x14ac:dyDescent="0.35">
      <c r="E340" s="14"/>
    </row>
    <row r="341" spans="5:5" x14ac:dyDescent="0.35">
      <c r="E341" s="14"/>
    </row>
    <row r="342" spans="5:5" x14ac:dyDescent="0.35">
      <c r="E342" s="14"/>
    </row>
    <row r="343" spans="5:5" x14ac:dyDescent="0.35">
      <c r="E343" s="14"/>
    </row>
    <row r="344" spans="5:5" x14ac:dyDescent="0.35">
      <c r="E344" s="14"/>
    </row>
    <row r="345" spans="5:5" x14ac:dyDescent="0.35">
      <c r="E345" s="14"/>
    </row>
    <row r="346" spans="5:5" x14ac:dyDescent="0.35">
      <c r="E346" s="14"/>
    </row>
    <row r="347" spans="5:5" x14ac:dyDescent="0.35">
      <c r="E347" s="14"/>
    </row>
    <row r="348" spans="5:5" x14ac:dyDescent="0.35">
      <c r="E348" s="14"/>
    </row>
    <row r="349" spans="5:5" x14ac:dyDescent="0.35">
      <c r="E349" s="14"/>
    </row>
    <row r="350" spans="5:5" x14ac:dyDescent="0.35">
      <c r="E350" s="14"/>
    </row>
    <row r="351" spans="5:5" x14ac:dyDescent="0.35">
      <c r="E351" s="14"/>
    </row>
    <row r="352" spans="5:5" x14ac:dyDescent="0.35">
      <c r="E352" s="14"/>
    </row>
    <row r="353" spans="5:5" x14ac:dyDescent="0.35">
      <c r="E353" s="14"/>
    </row>
    <row r="354" spans="5:5" x14ac:dyDescent="0.35">
      <c r="E354" s="14"/>
    </row>
    <row r="355" spans="5:5" x14ac:dyDescent="0.35">
      <c r="E355" s="14"/>
    </row>
    <row r="356" spans="5:5" x14ac:dyDescent="0.35">
      <c r="E356" s="14"/>
    </row>
    <row r="357" spans="5:5" x14ac:dyDescent="0.35">
      <c r="E357" s="14"/>
    </row>
    <row r="358" spans="5:5" x14ac:dyDescent="0.35">
      <c r="E358" s="14"/>
    </row>
    <row r="359" spans="5:5" x14ac:dyDescent="0.35">
      <c r="E359" s="14"/>
    </row>
    <row r="360" spans="5:5" x14ac:dyDescent="0.35">
      <c r="E360" s="14"/>
    </row>
    <row r="361" spans="5:5" x14ac:dyDescent="0.35">
      <c r="E361" s="14"/>
    </row>
    <row r="362" spans="5:5" x14ac:dyDescent="0.35">
      <c r="E362" s="14"/>
    </row>
    <row r="363" spans="5:5" x14ac:dyDescent="0.35">
      <c r="E363" s="14"/>
    </row>
    <row r="364" spans="5:5" x14ac:dyDescent="0.35">
      <c r="E364" s="14"/>
    </row>
    <row r="365" spans="5:5" x14ac:dyDescent="0.35">
      <c r="E365" s="14"/>
    </row>
    <row r="366" spans="5:5" x14ac:dyDescent="0.35">
      <c r="E366" s="14"/>
    </row>
    <row r="367" spans="5:5" x14ac:dyDescent="0.35">
      <c r="E367" s="14"/>
    </row>
    <row r="368" spans="5:5" x14ac:dyDescent="0.35">
      <c r="E368" s="14"/>
    </row>
    <row r="369" spans="5:5" x14ac:dyDescent="0.35">
      <c r="E369" s="14"/>
    </row>
    <row r="370" spans="5:5" x14ac:dyDescent="0.35">
      <c r="E370" s="14"/>
    </row>
    <row r="371" spans="5:5" x14ac:dyDescent="0.35">
      <c r="E371" s="14"/>
    </row>
    <row r="372" spans="5:5" x14ac:dyDescent="0.35">
      <c r="E372" s="14"/>
    </row>
    <row r="373" spans="5:5" x14ac:dyDescent="0.35">
      <c r="E373" s="14"/>
    </row>
    <row r="374" spans="5:5" x14ac:dyDescent="0.35">
      <c r="E374" s="14"/>
    </row>
    <row r="375" spans="5:5" x14ac:dyDescent="0.35">
      <c r="E375" s="14"/>
    </row>
    <row r="376" spans="5:5" x14ac:dyDescent="0.35">
      <c r="E376" s="14"/>
    </row>
    <row r="377" spans="5:5" x14ac:dyDescent="0.35">
      <c r="E377" s="14"/>
    </row>
    <row r="378" spans="5:5" x14ac:dyDescent="0.35">
      <c r="E378" s="14"/>
    </row>
    <row r="379" spans="5:5" x14ac:dyDescent="0.35">
      <c r="E379" s="14"/>
    </row>
    <row r="380" spans="5:5" x14ac:dyDescent="0.35">
      <c r="E380" s="14"/>
    </row>
    <row r="381" spans="5:5" x14ac:dyDescent="0.35">
      <c r="E381" s="14"/>
    </row>
    <row r="382" spans="5:5" x14ac:dyDescent="0.35">
      <c r="E382" s="14"/>
    </row>
    <row r="383" spans="5:5" x14ac:dyDescent="0.35">
      <c r="E383" s="14"/>
    </row>
    <row r="384" spans="5:5" x14ac:dyDescent="0.35">
      <c r="E384" s="14"/>
    </row>
    <row r="385" spans="5:5" x14ac:dyDescent="0.35">
      <c r="E385" s="14"/>
    </row>
    <row r="386" spans="5:5" x14ac:dyDescent="0.35">
      <c r="E386" s="14"/>
    </row>
    <row r="387" spans="5:5" x14ac:dyDescent="0.35">
      <c r="E387" s="14"/>
    </row>
    <row r="388" spans="5:5" x14ac:dyDescent="0.35">
      <c r="E388" s="14"/>
    </row>
    <row r="389" spans="5:5" x14ac:dyDescent="0.35">
      <c r="E389" s="14"/>
    </row>
    <row r="390" spans="5:5" x14ac:dyDescent="0.35">
      <c r="E390" s="14"/>
    </row>
    <row r="391" spans="5:5" x14ac:dyDescent="0.35">
      <c r="E391" s="14"/>
    </row>
    <row r="392" spans="5:5" x14ac:dyDescent="0.35">
      <c r="E392" s="14"/>
    </row>
    <row r="393" spans="5:5" x14ac:dyDescent="0.35">
      <c r="E393" s="14"/>
    </row>
    <row r="394" spans="5:5" x14ac:dyDescent="0.35">
      <c r="E394" s="14"/>
    </row>
    <row r="395" spans="5:5" x14ac:dyDescent="0.35">
      <c r="E395" s="14"/>
    </row>
    <row r="396" spans="5:5" x14ac:dyDescent="0.35">
      <c r="E396" s="14"/>
    </row>
    <row r="397" spans="5:5" x14ac:dyDescent="0.35">
      <c r="E397" s="14"/>
    </row>
    <row r="398" spans="5:5" x14ac:dyDescent="0.35">
      <c r="E398" s="14"/>
    </row>
    <row r="399" spans="5:5" x14ac:dyDescent="0.35">
      <c r="E399" s="14"/>
    </row>
    <row r="400" spans="5:5" x14ac:dyDescent="0.35">
      <c r="E400" s="14"/>
    </row>
    <row r="401" spans="5:5" x14ac:dyDescent="0.35">
      <c r="E401" s="14"/>
    </row>
    <row r="402" spans="5:5" x14ac:dyDescent="0.35">
      <c r="E402" s="14"/>
    </row>
    <row r="403" spans="5:5" x14ac:dyDescent="0.35">
      <c r="E403" s="14"/>
    </row>
    <row r="404" spans="5:5" x14ac:dyDescent="0.35">
      <c r="E404" s="14"/>
    </row>
    <row r="405" spans="5:5" x14ac:dyDescent="0.35">
      <c r="E405" s="14"/>
    </row>
    <row r="406" spans="5:5" x14ac:dyDescent="0.35">
      <c r="E406" s="14"/>
    </row>
    <row r="407" spans="5:5" x14ac:dyDescent="0.35">
      <c r="E407" s="14"/>
    </row>
    <row r="408" spans="5:5" x14ac:dyDescent="0.35">
      <c r="E408" s="14"/>
    </row>
    <row r="409" spans="5:5" x14ac:dyDescent="0.35">
      <c r="E409" s="14"/>
    </row>
    <row r="410" spans="5:5" x14ac:dyDescent="0.35">
      <c r="E410" s="14"/>
    </row>
    <row r="411" spans="5:5" x14ac:dyDescent="0.35">
      <c r="E411" s="14"/>
    </row>
    <row r="412" spans="5:5" x14ac:dyDescent="0.35">
      <c r="E412" s="14"/>
    </row>
    <row r="413" spans="5:5" x14ac:dyDescent="0.35">
      <c r="E413" s="14"/>
    </row>
    <row r="414" spans="5:5" x14ac:dyDescent="0.35">
      <c r="E414" s="14"/>
    </row>
    <row r="415" spans="5:5" x14ac:dyDescent="0.35">
      <c r="E415" s="14"/>
    </row>
    <row r="416" spans="5:5" x14ac:dyDescent="0.35">
      <c r="E416" s="14"/>
    </row>
    <row r="417" spans="5:5" x14ac:dyDescent="0.35">
      <c r="E417" s="14"/>
    </row>
    <row r="418" spans="5:5" x14ac:dyDescent="0.35">
      <c r="E418" s="14"/>
    </row>
    <row r="419" spans="5:5" x14ac:dyDescent="0.35">
      <c r="E419" s="14"/>
    </row>
    <row r="420" spans="5:5" x14ac:dyDescent="0.35">
      <c r="E420" s="14"/>
    </row>
    <row r="421" spans="5:5" x14ac:dyDescent="0.35">
      <c r="E421" s="14"/>
    </row>
    <row r="422" spans="5:5" x14ac:dyDescent="0.35">
      <c r="E422" s="14"/>
    </row>
    <row r="423" spans="5:5" x14ac:dyDescent="0.35">
      <c r="E423" s="14"/>
    </row>
    <row r="424" spans="5:5" x14ac:dyDescent="0.35">
      <c r="E424" s="14"/>
    </row>
    <row r="425" spans="5:5" x14ac:dyDescent="0.35">
      <c r="E425" s="14"/>
    </row>
    <row r="426" spans="5:5" x14ac:dyDescent="0.35">
      <c r="E426" s="14"/>
    </row>
    <row r="427" spans="5:5" x14ac:dyDescent="0.35">
      <c r="E427" s="14"/>
    </row>
    <row r="428" spans="5:5" x14ac:dyDescent="0.35">
      <c r="E428" s="14"/>
    </row>
    <row r="429" spans="5:5" x14ac:dyDescent="0.35">
      <c r="E429" s="14"/>
    </row>
    <row r="430" spans="5:5" x14ac:dyDescent="0.35">
      <c r="E430" s="14"/>
    </row>
    <row r="431" spans="5:5" x14ac:dyDescent="0.35">
      <c r="E431" s="14"/>
    </row>
    <row r="432" spans="5:5" x14ac:dyDescent="0.35">
      <c r="E432" s="14"/>
    </row>
    <row r="433" spans="5:5" x14ac:dyDescent="0.35">
      <c r="E433" s="14"/>
    </row>
    <row r="434" spans="5:5" x14ac:dyDescent="0.35">
      <c r="E434" s="14"/>
    </row>
    <row r="435" spans="5:5" x14ac:dyDescent="0.35">
      <c r="E435" s="14"/>
    </row>
    <row r="436" spans="5:5" x14ac:dyDescent="0.35">
      <c r="E436" s="14"/>
    </row>
    <row r="437" spans="5:5" x14ac:dyDescent="0.35">
      <c r="E437" s="14"/>
    </row>
    <row r="438" spans="5:5" x14ac:dyDescent="0.35">
      <c r="E438" s="14"/>
    </row>
    <row r="439" spans="5:5" x14ac:dyDescent="0.35">
      <c r="E439" s="14"/>
    </row>
    <row r="440" spans="5:5" x14ac:dyDescent="0.35">
      <c r="E440" s="14"/>
    </row>
    <row r="441" spans="5:5" x14ac:dyDescent="0.35">
      <c r="E441" s="14"/>
    </row>
    <row r="442" spans="5:5" x14ac:dyDescent="0.35">
      <c r="E442" s="14"/>
    </row>
    <row r="443" spans="5:5" x14ac:dyDescent="0.35">
      <c r="E443" s="14"/>
    </row>
    <row r="444" spans="5:5" x14ac:dyDescent="0.35">
      <c r="E444" s="14"/>
    </row>
    <row r="445" spans="5:5" x14ac:dyDescent="0.35">
      <c r="E445" s="14"/>
    </row>
    <row r="446" spans="5:5" x14ac:dyDescent="0.35">
      <c r="E446" s="14"/>
    </row>
    <row r="447" spans="5:5" x14ac:dyDescent="0.35">
      <c r="E447" s="14"/>
    </row>
    <row r="448" spans="5:5" x14ac:dyDescent="0.35">
      <c r="E448" s="14"/>
    </row>
    <row r="449" spans="5:5" x14ac:dyDescent="0.35">
      <c r="E449" s="14"/>
    </row>
    <row r="450" spans="5:5" x14ac:dyDescent="0.35">
      <c r="E450" s="14"/>
    </row>
    <row r="451" spans="5:5" x14ac:dyDescent="0.35">
      <c r="E451" s="14"/>
    </row>
    <row r="452" spans="5:5" x14ac:dyDescent="0.35">
      <c r="E452" s="14"/>
    </row>
    <row r="453" spans="5:5" x14ac:dyDescent="0.35">
      <c r="E453" s="14"/>
    </row>
    <row r="454" spans="5:5" x14ac:dyDescent="0.35">
      <c r="E454" s="14"/>
    </row>
    <row r="455" spans="5:5" x14ac:dyDescent="0.35">
      <c r="E455" s="14"/>
    </row>
    <row r="456" spans="5:5" x14ac:dyDescent="0.35">
      <c r="E456" s="14"/>
    </row>
    <row r="457" spans="5:5" x14ac:dyDescent="0.35">
      <c r="E457" s="14"/>
    </row>
    <row r="458" spans="5:5" x14ac:dyDescent="0.35">
      <c r="E458" s="14"/>
    </row>
    <row r="459" spans="5:5" x14ac:dyDescent="0.35">
      <c r="E459" s="14"/>
    </row>
    <row r="460" spans="5:5" x14ac:dyDescent="0.35">
      <c r="E460" s="14"/>
    </row>
    <row r="461" spans="5:5" x14ac:dyDescent="0.35">
      <c r="E461" s="14"/>
    </row>
    <row r="462" spans="5:5" x14ac:dyDescent="0.35">
      <c r="E462" s="14"/>
    </row>
    <row r="463" spans="5:5" x14ac:dyDescent="0.35">
      <c r="E463" s="14"/>
    </row>
    <row r="464" spans="5:5" x14ac:dyDescent="0.35">
      <c r="E464" s="14"/>
    </row>
    <row r="465" spans="5:5" x14ac:dyDescent="0.35">
      <c r="E465" s="14"/>
    </row>
    <row r="466" spans="5:5" x14ac:dyDescent="0.35">
      <c r="E466" s="14"/>
    </row>
    <row r="467" spans="5:5" x14ac:dyDescent="0.35">
      <c r="E467" s="14"/>
    </row>
    <row r="468" spans="5:5" x14ac:dyDescent="0.35">
      <c r="E468" s="14"/>
    </row>
    <row r="469" spans="5:5" x14ac:dyDescent="0.35">
      <c r="E469" s="14"/>
    </row>
    <row r="470" spans="5:5" x14ac:dyDescent="0.35">
      <c r="E470" s="14"/>
    </row>
    <row r="471" spans="5:5" x14ac:dyDescent="0.35">
      <c r="E471" s="14"/>
    </row>
    <row r="472" spans="5:5" x14ac:dyDescent="0.35">
      <c r="E472" s="14"/>
    </row>
    <row r="473" spans="5:5" x14ac:dyDescent="0.35">
      <c r="E473" s="14"/>
    </row>
    <row r="474" spans="5:5" x14ac:dyDescent="0.35">
      <c r="E474" s="14"/>
    </row>
    <row r="475" spans="5:5" x14ac:dyDescent="0.35">
      <c r="E475" s="14"/>
    </row>
    <row r="476" spans="5:5" x14ac:dyDescent="0.35">
      <c r="E476" s="14"/>
    </row>
    <row r="477" spans="5:5" x14ac:dyDescent="0.35">
      <c r="E477" s="14"/>
    </row>
    <row r="478" spans="5:5" x14ac:dyDescent="0.35">
      <c r="E478" s="14"/>
    </row>
    <row r="479" spans="5:5" x14ac:dyDescent="0.35">
      <c r="E479" s="14"/>
    </row>
    <row r="480" spans="5:5" x14ac:dyDescent="0.35">
      <c r="E480" s="14"/>
    </row>
    <row r="481" spans="5:5" x14ac:dyDescent="0.35">
      <c r="E481" s="14"/>
    </row>
    <row r="482" spans="5:5" x14ac:dyDescent="0.35">
      <c r="E482" s="14"/>
    </row>
    <row r="483" spans="5:5" x14ac:dyDescent="0.35">
      <c r="E483" s="14"/>
    </row>
    <row r="484" spans="5:5" x14ac:dyDescent="0.35">
      <c r="E484" s="14"/>
    </row>
    <row r="485" spans="5:5" x14ac:dyDescent="0.35">
      <c r="E485" s="14"/>
    </row>
    <row r="486" spans="5:5" x14ac:dyDescent="0.35">
      <c r="E486" s="14"/>
    </row>
    <row r="487" spans="5:5" x14ac:dyDescent="0.35">
      <c r="E487" s="14"/>
    </row>
    <row r="488" spans="5:5" x14ac:dyDescent="0.35">
      <c r="E488" s="14"/>
    </row>
    <row r="489" spans="5:5" x14ac:dyDescent="0.35">
      <c r="E489" s="14"/>
    </row>
    <row r="490" spans="5:5" x14ac:dyDescent="0.35">
      <c r="E490" s="14"/>
    </row>
    <row r="491" spans="5:5" x14ac:dyDescent="0.35">
      <c r="E491" s="14"/>
    </row>
    <row r="492" spans="5:5" x14ac:dyDescent="0.35">
      <c r="E492" s="14"/>
    </row>
    <row r="493" spans="5:5" x14ac:dyDescent="0.35">
      <c r="E493" s="14"/>
    </row>
    <row r="494" spans="5:5" x14ac:dyDescent="0.35">
      <c r="E494" s="14"/>
    </row>
    <row r="495" spans="5:5" x14ac:dyDescent="0.35">
      <c r="E495" s="14"/>
    </row>
    <row r="496" spans="5:5" x14ac:dyDescent="0.35">
      <c r="E496" s="14"/>
    </row>
    <row r="497" spans="5:5" x14ac:dyDescent="0.35">
      <c r="E497" s="14"/>
    </row>
    <row r="498" spans="5:5" x14ac:dyDescent="0.35">
      <c r="E498" s="14"/>
    </row>
    <row r="499" spans="5:5" x14ac:dyDescent="0.35">
      <c r="E499" s="14"/>
    </row>
    <row r="500" spans="5:5" x14ac:dyDescent="0.35">
      <c r="E500" s="14"/>
    </row>
    <row r="501" spans="5:5" x14ac:dyDescent="0.35">
      <c r="E501" s="14"/>
    </row>
    <row r="502" spans="5:5" x14ac:dyDescent="0.35">
      <c r="E502" s="14"/>
    </row>
    <row r="503" spans="5:5" x14ac:dyDescent="0.35">
      <c r="E503" s="14"/>
    </row>
    <row r="504" spans="5:5" x14ac:dyDescent="0.35">
      <c r="E504" s="14"/>
    </row>
    <row r="505" spans="5:5" x14ac:dyDescent="0.35">
      <c r="E505" s="14"/>
    </row>
    <row r="506" spans="5:5" x14ac:dyDescent="0.35">
      <c r="E506" s="14"/>
    </row>
    <row r="507" spans="5:5" x14ac:dyDescent="0.35">
      <c r="E507" s="14"/>
    </row>
    <row r="508" spans="5:5" x14ac:dyDescent="0.35">
      <c r="E508" s="14"/>
    </row>
    <row r="509" spans="5:5" x14ac:dyDescent="0.35">
      <c r="E509" s="14"/>
    </row>
    <row r="510" spans="5:5" x14ac:dyDescent="0.35">
      <c r="E510" s="14"/>
    </row>
    <row r="511" spans="5:5" x14ac:dyDescent="0.35">
      <c r="E511" s="14"/>
    </row>
    <row r="512" spans="5:5" x14ac:dyDescent="0.35">
      <c r="E512" s="14"/>
    </row>
    <row r="513" spans="5:5" x14ac:dyDescent="0.35">
      <c r="E513" s="14"/>
    </row>
    <row r="514" spans="5:5" x14ac:dyDescent="0.35">
      <c r="E514" s="14"/>
    </row>
    <row r="515" spans="5:5" x14ac:dyDescent="0.35">
      <c r="E515" s="14"/>
    </row>
    <row r="516" spans="5:5" x14ac:dyDescent="0.35">
      <c r="E516" s="14"/>
    </row>
    <row r="517" spans="5:5" x14ac:dyDescent="0.35">
      <c r="E517" s="14"/>
    </row>
    <row r="518" spans="5:5" x14ac:dyDescent="0.35">
      <c r="E518" s="14"/>
    </row>
    <row r="519" spans="5:5" x14ac:dyDescent="0.35">
      <c r="E519" s="14"/>
    </row>
    <row r="520" spans="5:5" x14ac:dyDescent="0.35">
      <c r="E520" s="14"/>
    </row>
    <row r="521" spans="5:5" x14ac:dyDescent="0.35">
      <c r="E521" s="14"/>
    </row>
    <row r="522" spans="5:5" x14ac:dyDescent="0.35">
      <c r="E522" s="14"/>
    </row>
    <row r="523" spans="5:5" x14ac:dyDescent="0.35">
      <c r="E523" s="14"/>
    </row>
    <row r="524" spans="5:5" x14ac:dyDescent="0.35">
      <c r="E524" s="14"/>
    </row>
    <row r="525" spans="5:5" x14ac:dyDescent="0.35">
      <c r="E525" s="14"/>
    </row>
    <row r="526" spans="5:5" x14ac:dyDescent="0.35">
      <c r="E526" s="14"/>
    </row>
    <row r="527" spans="5:5" x14ac:dyDescent="0.35">
      <c r="E527" s="14"/>
    </row>
    <row r="528" spans="5:5" x14ac:dyDescent="0.35">
      <c r="E528" s="14"/>
    </row>
    <row r="529" spans="5:5" x14ac:dyDescent="0.35">
      <c r="E529" s="14"/>
    </row>
    <row r="530" spans="5:5" x14ac:dyDescent="0.35">
      <c r="E530" s="14"/>
    </row>
    <row r="531" spans="5:5" x14ac:dyDescent="0.35">
      <c r="E531" s="14"/>
    </row>
    <row r="532" spans="5:5" x14ac:dyDescent="0.35">
      <c r="E532" s="14"/>
    </row>
    <row r="533" spans="5:5" x14ac:dyDescent="0.35">
      <c r="E533" s="14"/>
    </row>
    <row r="534" spans="5:5" x14ac:dyDescent="0.35">
      <c r="E534" s="14"/>
    </row>
    <row r="535" spans="5:5" x14ac:dyDescent="0.35">
      <c r="E535" s="14"/>
    </row>
    <row r="536" spans="5:5" x14ac:dyDescent="0.35">
      <c r="E536" s="14"/>
    </row>
    <row r="537" spans="5:5" x14ac:dyDescent="0.35">
      <c r="E537" s="14"/>
    </row>
    <row r="538" spans="5:5" x14ac:dyDescent="0.35">
      <c r="E538" s="14"/>
    </row>
    <row r="539" spans="5:5" x14ac:dyDescent="0.35">
      <c r="E539" s="14"/>
    </row>
    <row r="540" spans="5:5" x14ac:dyDescent="0.35">
      <c r="E540" s="14"/>
    </row>
    <row r="541" spans="5:5" x14ac:dyDescent="0.35">
      <c r="E541" s="14"/>
    </row>
    <row r="542" spans="5:5" x14ac:dyDescent="0.35">
      <c r="E542" s="14"/>
    </row>
    <row r="543" spans="5:5" x14ac:dyDescent="0.35">
      <c r="E543" s="14"/>
    </row>
    <row r="544" spans="5:5" x14ac:dyDescent="0.35">
      <c r="E544" s="14"/>
    </row>
    <row r="545" spans="5:5" x14ac:dyDescent="0.35">
      <c r="E545" s="14"/>
    </row>
    <row r="546" spans="5:5" x14ac:dyDescent="0.35">
      <c r="E546" s="14"/>
    </row>
    <row r="547" spans="5:5" x14ac:dyDescent="0.35">
      <c r="E547" s="14"/>
    </row>
    <row r="548" spans="5:5" x14ac:dyDescent="0.35">
      <c r="E548" s="14"/>
    </row>
    <row r="549" spans="5:5" x14ac:dyDescent="0.35">
      <c r="E549" s="14"/>
    </row>
    <row r="550" spans="5:5" x14ac:dyDescent="0.35">
      <c r="E550" s="14"/>
    </row>
    <row r="551" spans="5:5" x14ac:dyDescent="0.35">
      <c r="E551" s="14"/>
    </row>
    <row r="552" spans="5:5" x14ac:dyDescent="0.35">
      <c r="E552" s="14"/>
    </row>
    <row r="553" spans="5:5" x14ac:dyDescent="0.35">
      <c r="E553" s="14"/>
    </row>
    <row r="554" spans="5:5" x14ac:dyDescent="0.35">
      <c r="E554" s="14"/>
    </row>
    <row r="555" spans="5:5" x14ac:dyDescent="0.35">
      <c r="E555" s="14"/>
    </row>
    <row r="556" spans="5:5" x14ac:dyDescent="0.35">
      <c r="E556" s="14"/>
    </row>
    <row r="557" spans="5:5" x14ac:dyDescent="0.35">
      <c r="E557" s="14"/>
    </row>
    <row r="558" spans="5:5" x14ac:dyDescent="0.35">
      <c r="E558" s="14"/>
    </row>
    <row r="559" spans="5:5" x14ac:dyDescent="0.35">
      <c r="E559" s="14"/>
    </row>
    <row r="560" spans="5:5" x14ac:dyDescent="0.35">
      <c r="E560" s="14"/>
    </row>
    <row r="561" spans="5:5" x14ac:dyDescent="0.35">
      <c r="E561" s="14"/>
    </row>
    <row r="562" spans="5:5" x14ac:dyDescent="0.35">
      <c r="E562" s="14"/>
    </row>
    <row r="563" spans="5:5" x14ac:dyDescent="0.35">
      <c r="E563" s="14"/>
    </row>
    <row r="564" spans="5:5" x14ac:dyDescent="0.35">
      <c r="E564" s="14"/>
    </row>
    <row r="565" spans="5:5" x14ac:dyDescent="0.35">
      <c r="E565" s="14"/>
    </row>
    <row r="566" spans="5:5" x14ac:dyDescent="0.35">
      <c r="E566" s="14"/>
    </row>
    <row r="567" spans="5:5" x14ac:dyDescent="0.35">
      <c r="E567" s="14"/>
    </row>
    <row r="568" spans="5:5" x14ac:dyDescent="0.35">
      <c r="E568" s="14"/>
    </row>
    <row r="569" spans="5:5" x14ac:dyDescent="0.35">
      <c r="E569" s="14"/>
    </row>
    <row r="570" spans="5:5" x14ac:dyDescent="0.35">
      <c r="E570" s="14"/>
    </row>
    <row r="571" spans="5:5" x14ac:dyDescent="0.35">
      <c r="E571" s="14"/>
    </row>
    <row r="572" spans="5:5" x14ac:dyDescent="0.35">
      <c r="E572" s="14"/>
    </row>
    <row r="573" spans="5:5" x14ac:dyDescent="0.35">
      <c r="E573" s="14"/>
    </row>
    <row r="574" spans="5:5" x14ac:dyDescent="0.35">
      <c r="E574" s="14"/>
    </row>
    <row r="575" spans="5:5" x14ac:dyDescent="0.35">
      <c r="E575" s="14"/>
    </row>
    <row r="576" spans="5:5" x14ac:dyDescent="0.35">
      <c r="E576" s="14"/>
    </row>
    <row r="577" spans="5:5" x14ac:dyDescent="0.35">
      <c r="E577" s="14"/>
    </row>
    <row r="578" spans="5:5" x14ac:dyDescent="0.35">
      <c r="E578" s="14"/>
    </row>
    <row r="579" spans="5:5" x14ac:dyDescent="0.35">
      <c r="E579" s="14"/>
    </row>
    <row r="580" spans="5:5" x14ac:dyDescent="0.35">
      <c r="E580" s="14"/>
    </row>
    <row r="581" spans="5:5" x14ac:dyDescent="0.35">
      <c r="E581" s="14"/>
    </row>
    <row r="582" spans="5:5" x14ac:dyDescent="0.35">
      <c r="E582" s="14"/>
    </row>
    <row r="583" spans="5:5" x14ac:dyDescent="0.35">
      <c r="E583" s="14"/>
    </row>
    <row r="584" spans="5:5" x14ac:dyDescent="0.35">
      <c r="E584" s="14"/>
    </row>
    <row r="585" spans="5:5" x14ac:dyDescent="0.35">
      <c r="E585" s="14"/>
    </row>
    <row r="586" spans="5:5" x14ac:dyDescent="0.35">
      <c r="E586" s="14"/>
    </row>
    <row r="587" spans="5:5" x14ac:dyDescent="0.35">
      <c r="E587" s="14"/>
    </row>
    <row r="588" spans="5:5" x14ac:dyDescent="0.35">
      <c r="E588" s="14"/>
    </row>
    <row r="589" spans="5:5" x14ac:dyDescent="0.35">
      <c r="E589" s="14"/>
    </row>
    <row r="590" spans="5:5" x14ac:dyDescent="0.35">
      <c r="E590" s="14"/>
    </row>
    <row r="591" spans="5:5" x14ac:dyDescent="0.35">
      <c r="E591" s="14"/>
    </row>
    <row r="592" spans="5:5" x14ac:dyDescent="0.35">
      <c r="E592" s="14"/>
    </row>
    <row r="593" spans="5:5" x14ac:dyDescent="0.35">
      <c r="E593" s="14"/>
    </row>
    <row r="594" spans="5:5" x14ac:dyDescent="0.35">
      <c r="E594" s="14"/>
    </row>
    <row r="595" spans="5:5" x14ac:dyDescent="0.35">
      <c r="E595" s="14"/>
    </row>
    <row r="596" spans="5:5" x14ac:dyDescent="0.35">
      <c r="E596" s="14"/>
    </row>
    <row r="597" spans="5:5" x14ac:dyDescent="0.35">
      <c r="E597" s="14"/>
    </row>
    <row r="598" spans="5:5" x14ac:dyDescent="0.35">
      <c r="E598" s="14"/>
    </row>
    <row r="599" spans="5:5" x14ac:dyDescent="0.35">
      <c r="E599" s="14"/>
    </row>
    <row r="600" spans="5:5" x14ac:dyDescent="0.35">
      <c r="E600" s="14"/>
    </row>
    <row r="601" spans="5:5" x14ac:dyDescent="0.35">
      <c r="E601" s="14"/>
    </row>
    <row r="602" spans="5:5" x14ac:dyDescent="0.35">
      <c r="E602" s="14"/>
    </row>
    <row r="603" spans="5:5" x14ac:dyDescent="0.35">
      <c r="E603" s="14"/>
    </row>
    <row r="604" spans="5:5" x14ac:dyDescent="0.35">
      <c r="E604" s="14"/>
    </row>
    <row r="605" spans="5:5" x14ac:dyDescent="0.35">
      <c r="E605" s="14"/>
    </row>
    <row r="606" spans="5:5" x14ac:dyDescent="0.35">
      <c r="E606" s="14"/>
    </row>
    <row r="607" spans="5:5" x14ac:dyDescent="0.35">
      <c r="E607" s="14"/>
    </row>
    <row r="608" spans="5:5" x14ac:dyDescent="0.35">
      <c r="E608" s="14"/>
    </row>
    <row r="609" spans="5:5" x14ac:dyDescent="0.35">
      <c r="E609" s="14"/>
    </row>
    <row r="610" spans="5:5" x14ac:dyDescent="0.35">
      <c r="E610" s="14"/>
    </row>
    <row r="611" spans="5:5" x14ac:dyDescent="0.35">
      <c r="E611" s="14"/>
    </row>
    <row r="612" spans="5:5" x14ac:dyDescent="0.35">
      <c r="E612" s="14"/>
    </row>
    <row r="613" spans="5:5" x14ac:dyDescent="0.35">
      <c r="E613" s="14"/>
    </row>
    <row r="614" spans="5:5" x14ac:dyDescent="0.35">
      <c r="E614" s="14"/>
    </row>
    <row r="615" spans="5:5" x14ac:dyDescent="0.35">
      <c r="E615" s="14"/>
    </row>
    <row r="616" spans="5:5" x14ac:dyDescent="0.35">
      <c r="E616" s="14"/>
    </row>
    <row r="617" spans="5:5" x14ac:dyDescent="0.35">
      <c r="E617" s="14"/>
    </row>
    <row r="618" spans="5:5" x14ac:dyDescent="0.35">
      <c r="E618" s="14"/>
    </row>
    <row r="619" spans="5:5" x14ac:dyDescent="0.35">
      <c r="E619" s="14"/>
    </row>
    <row r="620" spans="5:5" x14ac:dyDescent="0.35">
      <c r="E620" s="14"/>
    </row>
    <row r="621" spans="5:5" x14ac:dyDescent="0.35">
      <c r="E621" s="14"/>
    </row>
    <row r="622" spans="5:5" x14ac:dyDescent="0.35">
      <c r="E622" s="14"/>
    </row>
    <row r="623" spans="5:5" x14ac:dyDescent="0.35">
      <c r="E623" s="14"/>
    </row>
    <row r="624" spans="5:5" x14ac:dyDescent="0.35">
      <c r="E624" s="14"/>
    </row>
    <row r="625" spans="5:5" x14ac:dyDescent="0.35">
      <c r="E625" s="14"/>
    </row>
    <row r="626" spans="5:5" x14ac:dyDescent="0.35">
      <c r="E626" s="14"/>
    </row>
    <row r="627" spans="5:5" x14ac:dyDescent="0.35">
      <c r="E627" s="14"/>
    </row>
    <row r="628" spans="5:5" x14ac:dyDescent="0.35">
      <c r="E628" s="14"/>
    </row>
    <row r="629" spans="5:5" x14ac:dyDescent="0.35">
      <c r="E629" s="14"/>
    </row>
    <row r="630" spans="5:5" x14ac:dyDescent="0.35">
      <c r="E630" s="14"/>
    </row>
    <row r="631" spans="5:5" x14ac:dyDescent="0.35">
      <c r="E631" s="14"/>
    </row>
    <row r="632" spans="5:5" x14ac:dyDescent="0.35">
      <c r="E632" s="14"/>
    </row>
    <row r="633" spans="5:5" x14ac:dyDescent="0.35">
      <c r="E633" s="14"/>
    </row>
    <row r="634" spans="5:5" x14ac:dyDescent="0.35">
      <c r="E634" s="14"/>
    </row>
    <row r="635" spans="5:5" x14ac:dyDescent="0.35">
      <c r="E635" s="14"/>
    </row>
    <row r="636" spans="5:5" x14ac:dyDescent="0.35">
      <c r="E636" s="14"/>
    </row>
    <row r="637" spans="5:5" x14ac:dyDescent="0.35">
      <c r="E637" s="14"/>
    </row>
    <row r="638" spans="5:5" x14ac:dyDescent="0.35">
      <c r="E638" s="14"/>
    </row>
    <row r="639" spans="5:5" x14ac:dyDescent="0.35">
      <c r="E639" s="14"/>
    </row>
    <row r="640" spans="5:5" x14ac:dyDescent="0.35">
      <c r="E640" s="14"/>
    </row>
    <row r="641" spans="5:5" x14ac:dyDescent="0.35">
      <c r="E641" s="14"/>
    </row>
    <row r="642" spans="5:5" x14ac:dyDescent="0.35">
      <c r="E642" s="14"/>
    </row>
    <row r="643" spans="5:5" x14ac:dyDescent="0.35">
      <c r="E643" s="14"/>
    </row>
    <row r="644" spans="5:5" x14ac:dyDescent="0.35">
      <c r="E644" s="14"/>
    </row>
    <row r="645" spans="5:5" x14ac:dyDescent="0.35">
      <c r="E645" s="14"/>
    </row>
    <row r="646" spans="5:5" x14ac:dyDescent="0.35">
      <c r="E646" s="14"/>
    </row>
    <row r="647" spans="5:5" x14ac:dyDescent="0.35">
      <c r="E647" s="14"/>
    </row>
    <row r="648" spans="5:5" x14ac:dyDescent="0.35">
      <c r="E648" s="14"/>
    </row>
    <row r="649" spans="5:5" x14ac:dyDescent="0.35">
      <c r="E649" s="14"/>
    </row>
    <row r="650" spans="5:5" x14ac:dyDescent="0.35">
      <c r="E650" s="14"/>
    </row>
    <row r="651" spans="5:5" x14ac:dyDescent="0.35">
      <c r="E651" s="14"/>
    </row>
    <row r="652" spans="5:5" x14ac:dyDescent="0.35">
      <c r="E652" s="14"/>
    </row>
    <row r="653" spans="5:5" x14ac:dyDescent="0.35">
      <c r="E653" s="14"/>
    </row>
    <row r="654" spans="5:5" x14ac:dyDescent="0.35">
      <c r="E654" s="14"/>
    </row>
    <row r="655" spans="5:5" x14ac:dyDescent="0.35">
      <c r="E655" s="14"/>
    </row>
    <row r="656" spans="5:5" x14ac:dyDescent="0.35">
      <c r="E656" s="14"/>
    </row>
    <row r="657" spans="5:5" x14ac:dyDescent="0.35">
      <c r="E657" s="14"/>
    </row>
    <row r="658" spans="5:5" x14ac:dyDescent="0.35">
      <c r="E658" s="14"/>
    </row>
    <row r="659" spans="5:5" x14ac:dyDescent="0.35">
      <c r="E659" s="14"/>
    </row>
    <row r="660" spans="5:5" x14ac:dyDescent="0.35">
      <c r="E660" s="14"/>
    </row>
    <row r="661" spans="5:5" x14ac:dyDescent="0.35">
      <c r="E661" s="14"/>
    </row>
    <row r="662" spans="5:5" x14ac:dyDescent="0.35">
      <c r="E662" s="14"/>
    </row>
    <row r="663" spans="5:5" x14ac:dyDescent="0.35">
      <c r="E663" s="14"/>
    </row>
    <row r="664" spans="5:5" x14ac:dyDescent="0.35">
      <c r="E664" s="14"/>
    </row>
    <row r="665" spans="5:5" x14ac:dyDescent="0.35">
      <c r="E665" s="14"/>
    </row>
    <row r="666" spans="5:5" x14ac:dyDescent="0.35">
      <c r="E666" s="14"/>
    </row>
    <row r="667" spans="5:5" x14ac:dyDescent="0.35">
      <c r="E667" s="14"/>
    </row>
    <row r="668" spans="5:5" x14ac:dyDescent="0.35">
      <c r="E668" s="14"/>
    </row>
    <row r="669" spans="5:5" x14ac:dyDescent="0.35">
      <c r="E669" s="14"/>
    </row>
    <row r="670" spans="5:5" x14ac:dyDescent="0.35">
      <c r="E670" s="14"/>
    </row>
    <row r="671" spans="5:5" x14ac:dyDescent="0.35">
      <c r="E671" s="14"/>
    </row>
    <row r="672" spans="5:5" x14ac:dyDescent="0.35">
      <c r="E672" s="14"/>
    </row>
    <row r="673" spans="5:5" x14ac:dyDescent="0.35">
      <c r="E673" s="14"/>
    </row>
    <row r="674" spans="5:5" x14ac:dyDescent="0.35">
      <c r="E674" s="14"/>
    </row>
    <row r="675" spans="5:5" x14ac:dyDescent="0.35">
      <c r="E675" s="14"/>
    </row>
    <row r="676" spans="5:5" x14ac:dyDescent="0.35">
      <c r="E676" s="14"/>
    </row>
    <row r="677" spans="5:5" x14ac:dyDescent="0.35">
      <c r="E677" s="14"/>
    </row>
    <row r="678" spans="5:5" x14ac:dyDescent="0.35">
      <c r="E678" s="14"/>
    </row>
    <row r="679" spans="5:5" x14ac:dyDescent="0.35">
      <c r="E679" s="14"/>
    </row>
    <row r="680" spans="5:5" x14ac:dyDescent="0.35">
      <c r="E680" s="14"/>
    </row>
    <row r="681" spans="5:5" x14ac:dyDescent="0.35">
      <c r="E681" s="14"/>
    </row>
    <row r="682" spans="5:5" x14ac:dyDescent="0.35">
      <c r="E682" s="14"/>
    </row>
    <row r="683" spans="5:5" x14ac:dyDescent="0.35">
      <c r="E683" s="14"/>
    </row>
    <row r="684" spans="5:5" x14ac:dyDescent="0.35">
      <c r="E684" s="14"/>
    </row>
    <row r="685" spans="5:5" x14ac:dyDescent="0.35">
      <c r="E685" s="14"/>
    </row>
    <row r="686" spans="5:5" x14ac:dyDescent="0.35">
      <c r="E686" s="14"/>
    </row>
    <row r="687" spans="5:5" x14ac:dyDescent="0.35">
      <c r="E687" s="14"/>
    </row>
    <row r="688" spans="5:5" x14ac:dyDescent="0.35">
      <c r="E688" s="14"/>
    </row>
    <row r="689" spans="5:5" x14ac:dyDescent="0.35">
      <c r="E689" s="14"/>
    </row>
    <row r="690" spans="5:5" x14ac:dyDescent="0.35">
      <c r="E690" s="14"/>
    </row>
    <row r="691" spans="5:5" x14ac:dyDescent="0.35">
      <c r="E691" s="14"/>
    </row>
    <row r="692" spans="5:5" x14ac:dyDescent="0.35">
      <c r="E692" s="14"/>
    </row>
    <row r="693" spans="5:5" x14ac:dyDescent="0.35">
      <c r="E693" s="14"/>
    </row>
    <row r="694" spans="5:5" x14ac:dyDescent="0.35">
      <c r="E694" s="14"/>
    </row>
    <row r="695" spans="5:5" x14ac:dyDescent="0.35">
      <c r="E695" s="14"/>
    </row>
    <row r="696" spans="5:5" x14ac:dyDescent="0.35">
      <c r="E696" s="14"/>
    </row>
    <row r="697" spans="5:5" x14ac:dyDescent="0.35">
      <c r="E697" s="14"/>
    </row>
    <row r="698" spans="5:5" x14ac:dyDescent="0.35">
      <c r="E698" s="14"/>
    </row>
    <row r="699" spans="5:5" x14ac:dyDescent="0.35">
      <c r="E699" s="14"/>
    </row>
    <row r="700" spans="5:5" x14ac:dyDescent="0.35">
      <c r="E700" s="14"/>
    </row>
    <row r="701" spans="5:5" x14ac:dyDescent="0.35">
      <c r="E701" s="14"/>
    </row>
    <row r="702" spans="5:5" x14ac:dyDescent="0.35">
      <c r="E702" s="14"/>
    </row>
    <row r="703" spans="5:5" x14ac:dyDescent="0.35">
      <c r="E703" s="14"/>
    </row>
    <row r="704" spans="5:5" x14ac:dyDescent="0.35">
      <c r="E704" s="14"/>
    </row>
    <row r="705" spans="5:5" x14ac:dyDescent="0.35">
      <c r="E705" s="14"/>
    </row>
    <row r="706" spans="5:5" x14ac:dyDescent="0.35">
      <c r="E706" s="14"/>
    </row>
    <row r="707" spans="5:5" x14ac:dyDescent="0.35">
      <c r="E707" s="14"/>
    </row>
    <row r="708" spans="5:5" x14ac:dyDescent="0.35">
      <c r="E708" s="14"/>
    </row>
    <row r="709" spans="5:5" x14ac:dyDescent="0.35">
      <c r="E709" s="14"/>
    </row>
    <row r="710" spans="5:5" x14ac:dyDescent="0.35">
      <c r="E710" s="14"/>
    </row>
    <row r="711" spans="5:5" x14ac:dyDescent="0.35">
      <c r="E711" s="14"/>
    </row>
    <row r="712" spans="5:5" x14ac:dyDescent="0.35">
      <c r="E712" s="14"/>
    </row>
    <row r="713" spans="5:5" x14ac:dyDescent="0.35">
      <c r="E713" s="14"/>
    </row>
    <row r="714" spans="5:5" x14ac:dyDescent="0.35">
      <c r="E714" s="14"/>
    </row>
    <row r="715" spans="5:5" x14ac:dyDescent="0.35">
      <c r="E715" s="14"/>
    </row>
    <row r="716" spans="5:5" x14ac:dyDescent="0.35">
      <c r="E716" s="14"/>
    </row>
    <row r="717" spans="5:5" x14ac:dyDescent="0.35">
      <c r="E717" s="14"/>
    </row>
    <row r="718" spans="5:5" x14ac:dyDescent="0.35">
      <c r="E718" s="14"/>
    </row>
    <row r="719" spans="5:5" x14ac:dyDescent="0.35">
      <c r="E719" s="14"/>
    </row>
    <row r="720" spans="5:5" x14ac:dyDescent="0.35">
      <c r="E720" s="14"/>
    </row>
    <row r="721" spans="5:5" x14ac:dyDescent="0.35">
      <c r="E721" s="14"/>
    </row>
    <row r="722" spans="5:5" x14ac:dyDescent="0.35">
      <c r="E722" s="14"/>
    </row>
    <row r="723" spans="5:5" x14ac:dyDescent="0.35">
      <c r="E723" s="14"/>
    </row>
    <row r="724" spans="5:5" x14ac:dyDescent="0.35">
      <c r="E724" s="14"/>
    </row>
    <row r="725" spans="5:5" x14ac:dyDescent="0.35">
      <c r="E725" s="14"/>
    </row>
    <row r="726" spans="5:5" x14ac:dyDescent="0.35">
      <c r="E726" s="14"/>
    </row>
    <row r="727" spans="5:5" x14ac:dyDescent="0.35">
      <c r="E727" s="14"/>
    </row>
    <row r="728" spans="5:5" x14ac:dyDescent="0.35">
      <c r="E728" s="14"/>
    </row>
    <row r="729" spans="5:5" x14ac:dyDescent="0.35">
      <c r="E729" s="14"/>
    </row>
    <row r="730" spans="5:5" x14ac:dyDescent="0.35">
      <c r="E730" s="14"/>
    </row>
    <row r="731" spans="5:5" x14ac:dyDescent="0.35">
      <c r="E731" s="14"/>
    </row>
    <row r="732" spans="5:5" x14ac:dyDescent="0.35">
      <c r="E732" s="14"/>
    </row>
    <row r="733" spans="5:5" x14ac:dyDescent="0.35">
      <c r="E733" s="14"/>
    </row>
    <row r="734" spans="5:5" x14ac:dyDescent="0.35">
      <c r="E734" s="14"/>
    </row>
    <row r="735" spans="5:5" x14ac:dyDescent="0.35">
      <c r="E735" s="14"/>
    </row>
    <row r="736" spans="5:5" x14ac:dyDescent="0.35">
      <c r="E736" s="14"/>
    </row>
    <row r="737" spans="5:5" x14ac:dyDescent="0.35">
      <c r="E737" s="14"/>
    </row>
    <row r="738" spans="5:5" x14ac:dyDescent="0.35">
      <c r="E738" s="14"/>
    </row>
    <row r="739" spans="5:5" x14ac:dyDescent="0.35">
      <c r="E739" s="14"/>
    </row>
    <row r="740" spans="5:5" x14ac:dyDescent="0.35">
      <c r="E740" s="14"/>
    </row>
    <row r="741" spans="5:5" x14ac:dyDescent="0.35">
      <c r="E741" s="14"/>
    </row>
    <row r="742" spans="5:5" x14ac:dyDescent="0.35">
      <c r="E742" s="14"/>
    </row>
    <row r="743" spans="5:5" x14ac:dyDescent="0.35">
      <c r="E743" s="14"/>
    </row>
    <row r="744" spans="5:5" x14ac:dyDescent="0.35">
      <c r="E744" s="14"/>
    </row>
    <row r="745" spans="5:5" x14ac:dyDescent="0.35">
      <c r="E745" s="14"/>
    </row>
    <row r="746" spans="5:5" x14ac:dyDescent="0.35">
      <c r="E746" s="14"/>
    </row>
    <row r="747" spans="5:5" x14ac:dyDescent="0.35">
      <c r="E747" s="14"/>
    </row>
    <row r="748" spans="5:5" x14ac:dyDescent="0.35">
      <c r="E748" s="14"/>
    </row>
    <row r="749" spans="5:5" x14ac:dyDescent="0.35">
      <c r="E749" s="14"/>
    </row>
    <row r="750" spans="5:5" x14ac:dyDescent="0.35">
      <c r="E750" s="14"/>
    </row>
    <row r="751" spans="5:5" x14ac:dyDescent="0.35">
      <c r="E751" s="14"/>
    </row>
    <row r="752" spans="5:5" x14ac:dyDescent="0.35">
      <c r="E752" s="14"/>
    </row>
    <row r="753" spans="5:5" x14ac:dyDescent="0.35">
      <c r="E753" s="14"/>
    </row>
    <row r="754" spans="5:5" x14ac:dyDescent="0.35">
      <c r="E754" s="14"/>
    </row>
    <row r="755" spans="5:5" x14ac:dyDescent="0.35">
      <c r="E755" s="14"/>
    </row>
    <row r="756" spans="5:5" x14ac:dyDescent="0.35">
      <c r="E756" s="14"/>
    </row>
    <row r="757" spans="5:5" x14ac:dyDescent="0.35">
      <c r="E757" s="14"/>
    </row>
    <row r="758" spans="5:5" x14ac:dyDescent="0.35">
      <c r="E758" s="14"/>
    </row>
    <row r="759" spans="5:5" x14ac:dyDescent="0.35">
      <c r="E759" s="14"/>
    </row>
    <row r="760" spans="5:5" x14ac:dyDescent="0.35">
      <c r="E760" s="14"/>
    </row>
    <row r="761" spans="5:5" x14ac:dyDescent="0.35">
      <c r="E761" s="14"/>
    </row>
    <row r="762" spans="5:5" x14ac:dyDescent="0.35">
      <c r="E762" s="14"/>
    </row>
    <row r="763" spans="5:5" x14ac:dyDescent="0.35">
      <c r="E763" s="14"/>
    </row>
    <row r="764" spans="5:5" x14ac:dyDescent="0.35">
      <c r="E764" s="14"/>
    </row>
    <row r="765" spans="5:5" x14ac:dyDescent="0.35">
      <c r="E765" s="14"/>
    </row>
    <row r="766" spans="5:5" x14ac:dyDescent="0.35">
      <c r="E766" s="14"/>
    </row>
    <row r="767" spans="5:5" x14ac:dyDescent="0.35">
      <c r="E767" s="14"/>
    </row>
    <row r="768" spans="5:5" x14ac:dyDescent="0.35">
      <c r="E768" s="14"/>
    </row>
    <row r="769" spans="5:5" x14ac:dyDescent="0.35">
      <c r="E769" s="14"/>
    </row>
    <row r="770" spans="5:5" x14ac:dyDescent="0.35">
      <c r="E770" s="14"/>
    </row>
    <row r="771" spans="5:5" x14ac:dyDescent="0.35">
      <c r="E771" s="14"/>
    </row>
    <row r="772" spans="5:5" x14ac:dyDescent="0.35">
      <c r="E772" s="14"/>
    </row>
    <row r="773" spans="5:5" x14ac:dyDescent="0.35">
      <c r="E773" s="14"/>
    </row>
    <row r="774" spans="5:5" x14ac:dyDescent="0.35">
      <c r="E774" s="14"/>
    </row>
    <row r="775" spans="5:5" x14ac:dyDescent="0.35">
      <c r="E775" s="14"/>
    </row>
    <row r="776" spans="5:5" x14ac:dyDescent="0.35">
      <c r="E776" s="14"/>
    </row>
    <row r="777" spans="5:5" x14ac:dyDescent="0.35">
      <c r="E777" s="14"/>
    </row>
    <row r="778" spans="5:5" x14ac:dyDescent="0.35">
      <c r="E778" s="14"/>
    </row>
    <row r="779" spans="5:5" x14ac:dyDescent="0.35">
      <c r="E779" s="14"/>
    </row>
    <row r="780" spans="5:5" x14ac:dyDescent="0.35">
      <c r="E780" s="14"/>
    </row>
    <row r="781" spans="5:5" x14ac:dyDescent="0.35">
      <c r="E781" s="14"/>
    </row>
    <row r="782" spans="5:5" x14ac:dyDescent="0.35">
      <c r="E782" s="14"/>
    </row>
    <row r="783" spans="5:5" x14ac:dyDescent="0.35">
      <c r="E783" s="14"/>
    </row>
    <row r="784" spans="5:5" x14ac:dyDescent="0.35">
      <c r="E784" s="14"/>
    </row>
    <row r="785" spans="5:5" x14ac:dyDescent="0.35">
      <c r="E785" s="14"/>
    </row>
    <row r="786" spans="5:5" x14ac:dyDescent="0.35">
      <c r="E786" s="14"/>
    </row>
    <row r="787" spans="5:5" x14ac:dyDescent="0.35">
      <c r="E787" s="14"/>
    </row>
    <row r="788" spans="5:5" x14ac:dyDescent="0.35">
      <c r="E788" s="14"/>
    </row>
    <row r="789" spans="5:5" x14ac:dyDescent="0.35">
      <c r="E789" s="14"/>
    </row>
    <row r="790" spans="5:5" x14ac:dyDescent="0.35">
      <c r="E790" s="14"/>
    </row>
    <row r="791" spans="5:5" x14ac:dyDescent="0.35">
      <c r="E791" s="14"/>
    </row>
    <row r="792" spans="5:5" x14ac:dyDescent="0.35">
      <c r="E792" s="14"/>
    </row>
    <row r="793" spans="5:5" x14ac:dyDescent="0.35">
      <c r="E793" s="14"/>
    </row>
    <row r="794" spans="5:5" x14ac:dyDescent="0.35">
      <c r="E794" s="14"/>
    </row>
    <row r="795" spans="5:5" x14ac:dyDescent="0.35">
      <c r="E795" s="14"/>
    </row>
    <row r="796" spans="5:5" x14ac:dyDescent="0.35">
      <c r="E796" s="14"/>
    </row>
    <row r="797" spans="5:5" x14ac:dyDescent="0.35">
      <c r="E797" s="14"/>
    </row>
    <row r="798" spans="5:5" x14ac:dyDescent="0.35">
      <c r="E798" s="14"/>
    </row>
    <row r="799" spans="5:5" x14ac:dyDescent="0.35">
      <c r="E799" s="14"/>
    </row>
    <row r="800" spans="5:5" x14ac:dyDescent="0.35">
      <c r="E800" s="14"/>
    </row>
    <row r="801" spans="5:5" x14ac:dyDescent="0.35">
      <c r="E801" s="14"/>
    </row>
    <row r="802" spans="5:5" x14ac:dyDescent="0.35">
      <c r="E802" s="14"/>
    </row>
    <row r="803" spans="5:5" x14ac:dyDescent="0.35">
      <c r="E803" s="14"/>
    </row>
    <row r="804" spans="5:5" x14ac:dyDescent="0.35">
      <c r="E804" s="14"/>
    </row>
    <row r="805" spans="5:5" x14ac:dyDescent="0.35">
      <c r="E805" s="14"/>
    </row>
    <row r="806" spans="5:5" x14ac:dyDescent="0.35">
      <c r="E806" s="14"/>
    </row>
    <row r="807" spans="5:5" x14ac:dyDescent="0.35">
      <c r="E807" s="14"/>
    </row>
    <row r="808" spans="5:5" x14ac:dyDescent="0.35">
      <c r="E808" s="14"/>
    </row>
    <row r="809" spans="5:5" x14ac:dyDescent="0.35">
      <c r="E809" s="14"/>
    </row>
    <row r="810" spans="5:5" x14ac:dyDescent="0.35">
      <c r="E810" s="14"/>
    </row>
    <row r="811" spans="5:5" x14ac:dyDescent="0.35">
      <c r="E811" s="14"/>
    </row>
    <row r="812" spans="5:5" x14ac:dyDescent="0.35">
      <c r="E812" s="14"/>
    </row>
    <row r="813" spans="5:5" x14ac:dyDescent="0.35">
      <c r="E813" s="14"/>
    </row>
    <row r="814" spans="5:5" x14ac:dyDescent="0.35">
      <c r="E814" s="14"/>
    </row>
    <row r="815" spans="5:5" x14ac:dyDescent="0.35">
      <c r="E815" s="14"/>
    </row>
    <row r="816" spans="5:5" x14ac:dyDescent="0.35">
      <c r="E816" s="14"/>
    </row>
    <row r="817" spans="5:5" x14ac:dyDescent="0.35">
      <c r="E817" s="14"/>
    </row>
    <row r="818" spans="5:5" x14ac:dyDescent="0.35">
      <c r="E818" s="14"/>
    </row>
    <row r="819" spans="5:5" x14ac:dyDescent="0.35">
      <c r="E819" s="14"/>
    </row>
    <row r="820" spans="5:5" x14ac:dyDescent="0.35">
      <c r="E820" s="14"/>
    </row>
    <row r="821" spans="5:5" x14ac:dyDescent="0.35">
      <c r="E821" s="14"/>
    </row>
    <row r="822" spans="5:5" x14ac:dyDescent="0.35">
      <c r="E822" s="14"/>
    </row>
    <row r="823" spans="5:5" x14ac:dyDescent="0.35">
      <c r="E823" s="14"/>
    </row>
    <row r="824" spans="5:5" x14ac:dyDescent="0.35">
      <c r="E824" s="14"/>
    </row>
    <row r="825" spans="5:5" x14ac:dyDescent="0.35">
      <c r="E825" s="14"/>
    </row>
    <row r="826" spans="5:5" x14ac:dyDescent="0.35">
      <c r="E826" s="14"/>
    </row>
    <row r="827" spans="5:5" x14ac:dyDescent="0.35">
      <c r="E827" s="14"/>
    </row>
    <row r="828" spans="5:5" x14ac:dyDescent="0.35">
      <c r="E828" s="14"/>
    </row>
    <row r="829" spans="5:5" x14ac:dyDescent="0.35">
      <c r="E829" s="14"/>
    </row>
    <row r="830" spans="5:5" x14ac:dyDescent="0.35">
      <c r="E830" s="14"/>
    </row>
    <row r="831" spans="5:5" x14ac:dyDescent="0.35">
      <c r="E831" s="14"/>
    </row>
    <row r="832" spans="5:5" x14ac:dyDescent="0.35">
      <c r="E832" s="14"/>
    </row>
    <row r="833" spans="5:5" x14ac:dyDescent="0.35">
      <c r="E833" s="14"/>
    </row>
    <row r="834" spans="5:5" x14ac:dyDescent="0.35">
      <c r="E834" s="14"/>
    </row>
    <row r="835" spans="5:5" x14ac:dyDescent="0.35">
      <c r="E835" s="14"/>
    </row>
    <row r="836" spans="5:5" x14ac:dyDescent="0.35">
      <c r="E836" s="14"/>
    </row>
    <row r="837" spans="5:5" x14ac:dyDescent="0.35">
      <c r="E837" s="14"/>
    </row>
    <row r="838" spans="5:5" x14ac:dyDescent="0.35">
      <c r="E838" s="14"/>
    </row>
    <row r="839" spans="5:5" x14ac:dyDescent="0.35">
      <c r="E839" s="14"/>
    </row>
    <row r="840" spans="5:5" x14ac:dyDescent="0.35">
      <c r="E840" s="14"/>
    </row>
    <row r="841" spans="5:5" x14ac:dyDescent="0.35">
      <c r="E841" s="14"/>
    </row>
    <row r="842" spans="5:5" x14ac:dyDescent="0.35">
      <c r="E842" s="14"/>
    </row>
    <row r="843" spans="5:5" x14ac:dyDescent="0.35">
      <c r="E843" s="14"/>
    </row>
    <row r="844" spans="5:5" x14ac:dyDescent="0.35">
      <c r="E844" s="14"/>
    </row>
    <row r="845" spans="5:5" x14ac:dyDescent="0.35">
      <c r="E845" s="14"/>
    </row>
    <row r="846" spans="5:5" x14ac:dyDescent="0.35">
      <c r="E846" s="14"/>
    </row>
    <row r="847" spans="5:5" x14ac:dyDescent="0.35">
      <c r="E847" s="14"/>
    </row>
    <row r="848" spans="5:5" x14ac:dyDescent="0.35">
      <c r="E848" s="14"/>
    </row>
    <row r="849" spans="5:5" x14ac:dyDescent="0.35">
      <c r="E849" s="14"/>
    </row>
    <row r="850" spans="5:5" x14ac:dyDescent="0.35">
      <c r="E850" s="14"/>
    </row>
    <row r="851" spans="5:5" x14ac:dyDescent="0.35">
      <c r="E851" s="14"/>
    </row>
    <row r="852" spans="5:5" x14ac:dyDescent="0.35">
      <c r="E852" s="14"/>
    </row>
    <row r="853" spans="5:5" x14ac:dyDescent="0.35">
      <c r="E853" s="14"/>
    </row>
    <row r="854" spans="5:5" x14ac:dyDescent="0.35">
      <c r="E854" s="14"/>
    </row>
    <row r="855" spans="5:5" x14ac:dyDescent="0.35">
      <c r="E855" s="14"/>
    </row>
    <row r="856" spans="5:5" x14ac:dyDescent="0.35">
      <c r="E856" s="14"/>
    </row>
    <row r="857" spans="5:5" x14ac:dyDescent="0.35">
      <c r="E857" s="14"/>
    </row>
    <row r="858" spans="5:5" x14ac:dyDescent="0.35">
      <c r="E858" s="14"/>
    </row>
    <row r="859" spans="5:5" x14ac:dyDescent="0.35">
      <c r="E859" s="14"/>
    </row>
    <row r="860" spans="5:5" x14ac:dyDescent="0.35">
      <c r="E860" s="14"/>
    </row>
    <row r="861" spans="5:5" x14ac:dyDescent="0.35">
      <c r="E861" s="14"/>
    </row>
    <row r="862" spans="5:5" x14ac:dyDescent="0.35">
      <c r="E862" s="14"/>
    </row>
    <row r="863" spans="5:5" x14ac:dyDescent="0.35">
      <c r="E863" s="14"/>
    </row>
    <row r="864" spans="5:5" x14ac:dyDescent="0.35">
      <c r="E864" s="14"/>
    </row>
    <row r="865" spans="5:5" x14ac:dyDescent="0.35">
      <c r="E865" s="14"/>
    </row>
    <row r="866" spans="5:5" x14ac:dyDescent="0.35">
      <c r="E866" s="14"/>
    </row>
    <row r="867" spans="5:5" x14ac:dyDescent="0.35">
      <c r="E867" s="14"/>
    </row>
    <row r="868" spans="5:5" x14ac:dyDescent="0.35">
      <c r="E868" s="14"/>
    </row>
    <row r="869" spans="5:5" x14ac:dyDescent="0.35">
      <c r="E869" s="14"/>
    </row>
    <row r="870" spans="5:5" x14ac:dyDescent="0.35">
      <c r="E870" s="14"/>
    </row>
    <row r="871" spans="5:5" x14ac:dyDescent="0.35">
      <c r="E871" s="14"/>
    </row>
    <row r="872" spans="5:5" x14ac:dyDescent="0.35">
      <c r="E872" s="14"/>
    </row>
    <row r="873" spans="5:5" x14ac:dyDescent="0.35">
      <c r="E873" s="14"/>
    </row>
    <row r="874" spans="5:5" x14ac:dyDescent="0.35">
      <c r="E874" s="14"/>
    </row>
    <row r="875" spans="5:5" x14ac:dyDescent="0.35">
      <c r="E875" s="14"/>
    </row>
    <row r="876" spans="5:5" x14ac:dyDescent="0.35">
      <c r="E876" s="14"/>
    </row>
    <row r="877" spans="5:5" x14ac:dyDescent="0.35">
      <c r="E877" s="14"/>
    </row>
    <row r="878" spans="5:5" x14ac:dyDescent="0.35">
      <c r="E878" s="14"/>
    </row>
    <row r="879" spans="5:5" x14ac:dyDescent="0.35">
      <c r="E879" s="14"/>
    </row>
    <row r="880" spans="5:5" x14ac:dyDescent="0.35">
      <c r="E880" s="14"/>
    </row>
    <row r="881" spans="5:5" x14ac:dyDescent="0.35">
      <c r="E881" s="14"/>
    </row>
    <row r="882" spans="5:5" x14ac:dyDescent="0.35">
      <c r="E882" s="14"/>
    </row>
    <row r="883" spans="5:5" x14ac:dyDescent="0.35">
      <c r="E883" s="14"/>
    </row>
    <row r="884" spans="5:5" x14ac:dyDescent="0.35">
      <c r="E884" s="14"/>
    </row>
    <row r="885" spans="5:5" x14ac:dyDescent="0.35">
      <c r="E885" s="14"/>
    </row>
    <row r="886" spans="5:5" x14ac:dyDescent="0.35">
      <c r="E886" s="14"/>
    </row>
    <row r="887" spans="5:5" x14ac:dyDescent="0.35">
      <c r="E887" s="14"/>
    </row>
    <row r="888" spans="5:5" x14ac:dyDescent="0.35">
      <c r="E888" s="14"/>
    </row>
    <row r="889" spans="5:5" x14ac:dyDescent="0.35">
      <c r="E889" s="14"/>
    </row>
    <row r="890" spans="5:5" x14ac:dyDescent="0.35">
      <c r="E890" s="14"/>
    </row>
    <row r="891" spans="5:5" x14ac:dyDescent="0.35">
      <c r="E891" s="14"/>
    </row>
    <row r="892" spans="5:5" x14ac:dyDescent="0.35">
      <c r="E892" s="14"/>
    </row>
    <row r="893" spans="5:5" x14ac:dyDescent="0.35">
      <c r="E893" s="14"/>
    </row>
    <row r="894" spans="5:5" x14ac:dyDescent="0.35">
      <c r="E894" s="14"/>
    </row>
    <row r="895" spans="5:5" x14ac:dyDescent="0.35">
      <c r="E895" s="14"/>
    </row>
    <row r="896" spans="5:5" x14ac:dyDescent="0.35">
      <c r="E896" s="14"/>
    </row>
    <row r="897" spans="5:5" x14ac:dyDescent="0.35">
      <c r="E897" s="14"/>
    </row>
    <row r="898" spans="5:5" x14ac:dyDescent="0.35">
      <c r="E898" s="14"/>
    </row>
    <row r="899" spans="5:5" x14ac:dyDescent="0.35">
      <c r="E899" s="14"/>
    </row>
    <row r="900" spans="5:5" x14ac:dyDescent="0.35">
      <c r="E900" s="14"/>
    </row>
    <row r="901" spans="5:5" x14ac:dyDescent="0.35">
      <c r="E901" s="14"/>
    </row>
    <row r="902" spans="5:5" x14ac:dyDescent="0.35">
      <c r="E902" s="14"/>
    </row>
    <row r="903" spans="5:5" x14ac:dyDescent="0.35">
      <c r="E903" s="14"/>
    </row>
    <row r="904" spans="5:5" x14ac:dyDescent="0.35">
      <c r="E904" s="14"/>
    </row>
    <row r="905" spans="5:5" x14ac:dyDescent="0.35">
      <c r="E905" s="14"/>
    </row>
    <row r="906" spans="5:5" x14ac:dyDescent="0.35">
      <c r="E906" s="14"/>
    </row>
    <row r="907" spans="5:5" x14ac:dyDescent="0.35">
      <c r="E907" s="14"/>
    </row>
    <row r="908" spans="5:5" x14ac:dyDescent="0.35">
      <c r="E908" s="14"/>
    </row>
    <row r="909" spans="5:5" x14ac:dyDescent="0.35">
      <c r="E909" s="14"/>
    </row>
    <row r="910" spans="5:5" x14ac:dyDescent="0.35">
      <c r="E910" s="14"/>
    </row>
    <row r="911" spans="5:5" x14ac:dyDescent="0.35">
      <c r="E911" s="14"/>
    </row>
    <row r="912" spans="5:5" x14ac:dyDescent="0.35">
      <c r="E912" s="14"/>
    </row>
    <row r="913" spans="5:5" x14ac:dyDescent="0.35">
      <c r="E913" s="14"/>
    </row>
    <row r="914" spans="5:5" x14ac:dyDescent="0.35">
      <c r="E914" s="14"/>
    </row>
    <row r="915" spans="5:5" x14ac:dyDescent="0.35">
      <c r="E915" s="14"/>
    </row>
    <row r="916" spans="5:5" x14ac:dyDescent="0.35">
      <c r="E916" s="14"/>
    </row>
    <row r="917" spans="5:5" x14ac:dyDescent="0.35">
      <c r="E917" s="14"/>
    </row>
    <row r="918" spans="5:5" x14ac:dyDescent="0.35">
      <c r="E918" s="14"/>
    </row>
    <row r="919" spans="5:5" x14ac:dyDescent="0.35">
      <c r="E919" s="14"/>
    </row>
    <row r="920" spans="5:5" x14ac:dyDescent="0.35">
      <c r="E920" s="14"/>
    </row>
    <row r="921" spans="5:5" x14ac:dyDescent="0.35">
      <c r="E921" s="14"/>
    </row>
    <row r="922" spans="5:5" x14ac:dyDescent="0.35">
      <c r="E922" s="14"/>
    </row>
    <row r="923" spans="5:5" x14ac:dyDescent="0.35">
      <c r="E923" s="14"/>
    </row>
    <row r="924" spans="5:5" x14ac:dyDescent="0.35">
      <c r="E924" s="14"/>
    </row>
    <row r="925" spans="5:5" x14ac:dyDescent="0.35">
      <c r="E925" s="14"/>
    </row>
    <row r="926" spans="5:5" x14ac:dyDescent="0.35">
      <c r="E926" s="14"/>
    </row>
    <row r="927" spans="5:5" x14ac:dyDescent="0.35">
      <c r="E927" s="14"/>
    </row>
    <row r="928" spans="5:5" x14ac:dyDescent="0.35">
      <c r="E928" s="14"/>
    </row>
    <row r="929" spans="5:5" x14ac:dyDescent="0.35">
      <c r="E929" s="14"/>
    </row>
    <row r="930" spans="5:5" x14ac:dyDescent="0.35">
      <c r="E930" s="14"/>
    </row>
    <row r="931" spans="5:5" x14ac:dyDescent="0.35">
      <c r="E931" s="14"/>
    </row>
    <row r="932" spans="5:5" x14ac:dyDescent="0.35">
      <c r="E932" s="14"/>
    </row>
    <row r="933" spans="5:5" x14ac:dyDescent="0.35">
      <c r="E933" s="14"/>
    </row>
    <row r="934" spans="5:5" x14ac:dyDescent="0.35">
      <c r="E934" s="14"/>
    </row>
    <row r="935" spans="5:5" x14ac:dyDescent="0.35">
      <c r="E935" s="14"/>
    </row>
    <row r="936" spans="5:5" x14ac:dyDescent="0.35">
      <c r="E936" s="14"/>
    </row>
    <row r="937" spans="5:5" x14ac:dyDescent="0.35">
      <c r="E937" s="14"/>
    </row>
    <row r="938" spans="5:5" x14ac:dyDescent="0.35">
      <c r="E938" s="14"/>
    </row>
    <row r="939" spans="5:5" x14ac:dyDescent="0.35">
      <c r="E939" s="14"/>
    </row>
    <row r="940" spans="5:5" x14ac:dyDescent="0.35">
      <c r="E940" s="14"/>
    </row>
    <row r="941" spans="5:5" x14ac:dyDescent="0.35">
      <c r="E941" s="14"/>
    </row>
    <row r="942" spans="5:5" x14ac:dyDescent="0.35">
      <c r="E942" s="14"/>
    </row>
    <row r="943" spans="5:5" x14ac:dyDescent="0.35">
      <c r="E943" s="14"/>
    </row>
    <row r="944" spans="5:5" x14ac:dyDescent="0.35">
      <c r="E944" s="14"/>
    </row>
    <row r="945" spans="5:5" x14ac:dyDescent="0.35">
      <c r="E945" s="14"/>
    </row>
    <row r="946" spans="5:5" x14ac:dyDescent="0.35">
      <c r="E946" s="14"/>
    </row>
    <row r="947" spans="5:5" x14ac:dyDescent="0.35">
      <c r="E947" s="14"/>
    </row>
    <row r="948" spans="5:5" x14ac:dyDescent="0.35">
      <c r="E948" s="14"/>
    </row>
    <row r="949" spans="5:5" x14ac:dyDescent="0.35">
      <c r="E949" s="14"/>
    </row>
    <row r="950" spans="5:5" x14ac:dyDescent="0.35">
      <c r="E950" s="14"/>
    </row>
    <row r="951" spans="5:5" x14ac:dyDescent="0.35">
      <c r="E951" s="14"/>
    </row>
    <row r="952" spans="5:5" x14ac:dyDescent="0.35">
      <c r="E952" s="14"/>
    </row>
    <row r="953" spans="5:5" x14ac:dyDescent="0.35">
      <c r="E953" s="14"/>
    </row>
    <row r="954" spans="5:5" x14ac:dyDescent="0.35">
      <c r="E954" s="14"/>
    </row>
    <row r="955" spans="5:5" x14ac:dyDescent="0.35">
      <c r="E955" s="14"/>
    </row>
    <row r="956" spans="5:5" x14ac:dyDescent="0.35">
      <c r="E956" s="14"/>
    </row>
    <row r="957" spans="5:5" x14ac:dyDescent="0.35">
      <c r="E957" s="14"/>
    </row>
    <row r="958" spans="5:5" x14ac:dyDescent="0.35">
      <c r="E958" s="14"/>
    </row>
    <row r="959" spans="5:5" x14ac:dyDescent="0.35">
      <c r="E959" s="14"/>
    </row>
    <row r="960" spans="5:5" x14ac:dyDescent="0.35">
      <c r="E960" s="14"/>
    </row>
    <row r="961" spans="5:5" x14ac:dyDescent="0.35">
      <c r="E961" s="14"/>
    </row>
    <row r="962" spans="5:5" x14ac:dyDescent="0.35">
      <c r="E962" s="14"/>
    </row>
    <row r="963" spans="5:5" x14ac:dyDescent="0.35">
      <c r="E963" s="14"/>
    </row>
    <row r="964" spans="5:5" x14ac:dyDescent="0.35">
      <c r="E964" s="14"/>
    </row>
    <row r="965" spans="5:5" x14ac:dyDescent="0.35">
      <c r="E965" s="14"/>
    </row>
    <row r="966" spans="5:5" x14ac:dyDescent="0.35">
      <c r="E966" s="14"/>
    </row>
    <row r="967" spans="5:5" x14ac:dyDescent="0.35">
      <c r="E967" s="14"/>
    </row>
    <row r="968" spans="5:5" x14ac:dyDescent="0.35">
      <c r="E968" s="14"/>
    </row>
    <row r="969" spans="5:5" x14ac:dyDescent="0.35">
      <c r="E969" s="14"/>
    </row>
    <row r="970" spans="5:5" x14ac:dyDescent="0.35">
      <c r="E970" s="14"/>
    </row>
    <row r="971" spans="5:5" x14ac:dyDescent="0.35">
      <c r="E971" s="14"/>
    </row>
    <row r="972" spans="5:5" x14ac:dyDescent="0.35">
      <c r="E972" s="14"/>
    </row>
    <row r="973" spans="5:5" x14ac:dyDescent="0.35">
      <c r="E973" s="14"/>
    </row>
    <row r="974" spans="5:5" x14ac:dyDescent="0.35">
      <c r="E974" s="14"/>
    </row>
    <row r="975" spans="5:5" x14ac:dyDescent="0.35">
      <c r="E975" s="14"/>
    </row>
    <row r="976" spans="5:5" x14ac:dyDescent="0.35">
      <c r="E976" s="14"/>
    </row>
    <row r="977" spans="5:5" x14ac:dyDescent="0.35">
      <c r="E977" s="14"/>
    </row>
    <row r="978" spans="5:5" x14ac:dyDescent="0.35">
      <c r="E978" s="14"/>
    </row>
    <row r="979" spans="5:5" x14ac:dyDescent="0.35">
      <c r="E979" s="14"/>
    </row>
    <row r="980" spans="5:5" x14ac:dyDescent="0.35">
      <c r="E980" s="14"/>
    </row>
    <row r="981" spans="5:5" x14ac:dyDescent="0.35">
      <c r="E981" s="14"/>
    </row>
    <row r="982" spans="5:5" x14ac:dyDescent="0.35">
      <c r="E982" s="14"/>
    </row>
    <row r="983" spans="5:5" x14ac:dyDescent="0.35">
      <c r="E983" s="14"/>
    </row>
    <row r="984" spans="5:5" x14ac:dyDescent="0.35">
      <c r="E984" s="14"/>
    </row>
    <row r="985" spans="5:5" x14ac:dyDescent="0.35">
      <c r="E985" s="14"/>
    </row>
    <row r="986" spans="5:5" x14ac:dyDescent="0.35">
      <c r="E986" s="14"/>
    </row>
    <row r="987" spans="5:5" x14ac:dyDescent="0.35">
      <c r="E987" s="14"/>
    </row>
    <row r="988" spans="5:5" x14ac:dyDescent="0.35">
      <c r="E988" s="14"/>
    </row>
    <row r="989" spans="5:5" x14ac:dyDescent="0.35">
      <c r="E989" s="14"/>
    </row>
    <row r="990" spans="5:5" x14ac:dyDescent="0.35">
      <c r="E990" s="14"/>
    </row>
    <row r="991" spans="5:5" x14ac:dyDescent="0.35">
      <c r="E991" s="14"/>
    </row>
    <row r="992" spans="5:5" x14ac:dyDescent="0.35">
      <c r="E992" s="14"/>
    </row>
    <row r="993" spans="5:6" x14ac:dyDescent="0.35">
      <c r="E993" s="7"/>
      <c r="F993" s="2"/>
    </row>
    <row r="994" spans="5:6" x14ac:dyDescent="0.35">
      <c r="F994" s="2"/>
    </row>
    <row r="995" spans="5:6" x14ac:dyDescent="0.35">
      <c r="F995" s="2"/>
    </row>
    <row r="996" spans="5:6" x14ac:dyDescent="0.35">
      <c r="F996" s="2"/>
    </row>
    <row r="997" spans="5:6" x14ac:dyDescent="0.35">
      <c r="F997" s="2"/>
    </row>
    <row r="998" spans="5:6" x14ac:dyDescent="0.35">
      <c r="F998" s="2"/>
    </row>
  </sheetData>
  <mergeCells count="1">
    <mergeCell ref="C1:F1"/>
  </mergeCells>
  <conditionalFormatting sqref="G7">
    <cfRule type="colorScale" priority="1">
      <colorScale>
        <cfvo type="min"/>
        <cfvo type="percentile" val="50"/>
        <cfvo type="max"/>
        <color rgb="FFF8696B"/>
        <color rgb="FFFFEB84"/>
        <color rgb="FF63BE7B"/>
      </colorScale>
    </cfRule>
  </conditionalFormatting>
  <conditionalFormatting sqref="G11:G12">
    <cfRule type="colorScale" priority="2">
      <colorScale>
        <cfvo type="min"/>
        <cfvo type="percentile" val="50"/>
        <cfvo type="max"/>
        <color rgb="FFF8696B"/>
        <color rgb="FFFFEB84"/>
        <color rgb="FF63BE7B"/>
      </colorScale>
    </cfRule>
  </conditionalFormatting>
  <conditionalFormatting sqref="G13:G992 G3:G6 G8:G10">
    <cfRule type="colorScale" priority="3">
      <colorScale>
        <cfvo type="min"/>
        <cfvo type="percentile" val="50"/>
        <cfvo type="max"/>
        <color rgb="FFF8696B"/>
        <color rgb="FFFFEB84"/>
        <color rgb="FF63BE7B"/>
      </colorScale>
    </cfRule>
  </conditionalFormatting>
  <pageMargins left="0.7" right="0.7" top="0.75" bottom="0.75" header="0.3" footer="0.3"/>
  <pageSetup paperSize="8" scale="48" orientation="landscape" r:id="rId1"/>
  <headerFooter>
    <oddHeader>&amp;C&amp;"Calibri"&amp;12&amp;K000000 OFFICIAL&amp;1#_x000D_</oddHeader>
  </headerFooter>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1CC9511F-426E-4340-B23B-BEAECD2DE5D3}">
          <x14:formula1>
            <xm:f>Lists!$A$2:$A$20</xm:f>
          </x14:formula1>
          <xm:sqref>A2:A992</xm:sqref>
        </x14:dataValidation>
        <x14:dataValidation type="list" allowBlank="1" showInputMessage="1" showErrorMessage="1" xr:uid="{5164588C-6FDF-4F04-A708-61707A4D9B89}">
          <x14:formula1>
            <xm:f>Lists!$D$2:$D$7</xm:f>
          </x14:formula1>
          <xm:sqref>D2:D992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98D12-E5E6-4700-96C1-6901F986FA81}">
  <sheetPr>
    <pageSetUpPr fitToPage="1"/>
  </sheetPr>
  <dimension ref="A1:L999"/>
  <sheetViews>
    <sheetView showGridLines="0" view="pageBreakPreview" zoomScale="70" zoomScaleNormal="100" zoomScaleSheetLayoutView="70" workbookViewId="0">
      <selection activeCell="J3" activeCellId="1" sqref="G3 J3:K3"/>
    </sheetView>
  </sheetViews>
  <sheetFormatPr defaultRowHeight="14.5" x14ac:dyDescent="0.35"/>
  <cols>
    <col min="1" max="1" width="36.453125" customWidth="1"/>
    <col min="2" max="2" width="51.1796875" customWidth="1"/>
    <col min="3" max="3" width="12.1796875" hidden="1" customWidth="1"/>
    <col min="4" max="4" width="18.453125" bestFit="1" customWidth="1"/>
    <col min="5" max="5" width="136.1796875" style="13" customWidth="1"/>
    <col min="6" max="6" width="30.1796875" customWidth="1"/>
    <col min="7" max="7" width="28.54296875" bestFit="1" customWidth="1"/>
    <col min="8" max="8" width="44" hidden="1" customWidth="1"/>
    <col min="9" max="9" width="51.453125" hidden="1" customWidth="1"/>
    <col min="10" max="10" width="53.1796875" customWidth="1"/>
    <col min="11" max="12" width="45.1796875" customWidth="1"/>
  </cols>
  <sheetData>
    <row r="1" spans="1:12" ht="101.15" customHeight="1" x14ac:dyDescent="0.35">
      <c r="C1" s="57" t="s">
        <v>526</v>
      </c>
      <c r="D1" s="57"/>
      <c r="E1" s="57"/>
      <c r="F1" s="57"/>
      <c r="G1" s="25" t="s">
        <v>213</v>
      </c>
      <c r="J1" s="18" t="s">
        <v>0</v>
      </c>
    </row>
    <row r="2" spans="1:12" s="5" customFormat="1" ht="32.15" customHeight="1" x14ac:dyDescent="0.35">
      <c r="A2" s="6" t="s">
        <v>1</v>
      </c>
      <c r="B2" s="6" t="s">
        <v>2</v>
      </c>
      <c r="C2" s="6" t="s">
        <v>3</v>
      </c>
      <c r="D2" s="6" t="s">
        <v>4</v>
      </c>
      <c r="E2" s="6" t="s">
        <v>5</v>
      </c>
      <c r="F2" s="6" t="s">
        <v>8</v>
      </c>
      <c r="G2" s="6" t="s">
        <v>10</v>
      </c>
      <c r="H2" s="6" t="s">
        <v>11</v>
      </c>
      <c r="I2" s="6" t="s">
        <v>12</v>
      </c>
      <c r="J2" s="12" t="s">
        <v>13</v>
      </c>
      <c r="K2" s="6" t="s">
        <v>14</v>
      </c>
      <c r="L2" s="6" t="s">
        <v>514</v>
      </c>
    </row>
    <row r="3" spans="1:12" s="30" customFormat="1" ht="15" customHeight="1" x14ac:dyDescent="0.35">
      <c r="A3" s="21" t="s">
        <v>131</v>
      </c>
      <c r="B3" s="21" t="s">
        <v>138</v>
      </c>
      <c r="C3" s="21"/>
      <c r="D3" s="21"/>
      <c r="E3" s="21" t="s">
        <v>503</v>
      </c>
      <c r="F3" s="16">
        <v>45627</v>
      </c>
      <c r="G3" s="60"/>
      <c r="J3" s="60"/>
      <c r="K3" s="60"/>
      <c r="L3" s="42" t="s">
        <v>512</v>
      </c>
    </row>
    <row r="4" spans="1:12" ht="15" customHeight="1" x14ac:dyDescent="0.35">
      <c r="A4" t="s">
        <v>129</v>
      </c>
      <c r="B4" t="s">
        <v>17</v>
      </c>
      <c r="E4" t="s">
        <v>130</v>
      </c>
      <c r="F4" s="2">
        <v>45352</v>
      </c>
      <c r="L4" s="43" t="s">
        <v>513</v>
      </c>
    </row>
    <row r="5" spans="1:12" ht="15" customHeight="1" x14ac:dyDescent="0.35">
      <c r="A5" t="s">
        <v>131</v>
      </c>
      <c r="B5" t="s">
        <v>150</v>
      </c>
      <c r="E5" s="14" t="s">
        <v>171</v>
      </c>
      <c r="F5" s="2">
        <f>DATE(2023,12,1)</f>
        <v>45261</v>
      </c>
      <c r="L5" s="43" t="s">
        <v>513</v>
      </c>
    </row>
    <row r="6" spans="1:12" ht="15" customHeight="1" x14ac:dyDescent="0.35">
      <c r="A6" t="s">
        <v>131</v>
      </c>
      <c r="B6" t="s">
        <v>17</v>
      </c>
      <c r="E6" t="s">
        <v>132</v>
      </c>
      <c r="F6" s="2">
        <v>45108</v>
      </c>
      <c r="L6" s="43" t="s">
        <v>513</v>
      </c>
    </row>
    <row r="7" spans="1:12" ht="15" customHeight="1" x14ac:dyDescent="0.35">
      <c r="A7" t="s">
        <v>131</v>
      </c>
      <c r="B7" t="s">
        <v>133</v>
      </c>
      <c r="E7" t="s">
        <v>134</v>
      </c>
      <c r="F7" s="16">
        <v>44562</v>
      </c>
      <c r="G7" t="s">
        <v>135</v>
      </c>
      <c r="J7" t="s">
        <v>136</v>
      </c>
      <c r="K7">
        <v>3</v>
      </c>
      <c r="L7" s="43" t="s">
        <v>513</v>
      </c>
    </row>
    <row r="8" spans="1:12" ht="15" customHeight="1" x14ac:dyDescent="0.35">
      <c r="A8" t="s">
        <v>131</v>
      </c>
      <c r="B8" t="s">
        <v>17</v>
      </c>
      <c r="E8" t="s">
        <v>137</v>
      </c>
      <c r="F8" s="2">
        <v>44531</v>
      </c>
      <c r="L8" s="43" t="s">
        <v>513</v>
      </c>
    </row>
    <row r="9" spans="1:12" ht="15" customHeight="1" x14ac:dyDescent="0.35">
      <c r="A9" t="s">
        <v>131</v>
      </c>
      <c r="B9" t="s">
        <v>138</v>
      </c>
      <c r="E9" t="s">
        <v>139</v>
      </c>
      <c r="F9" s="16">
        <v>44531</v>
      </c>
      <c r="J9" t="s">
        <v>140</v>
      </c>
      <c r="L9" s="43" t="s">
        <v>513</v>
      </c>
    </row>
    <row r="10" spans="1:12" ht="15" customHeight="1" x14ac:dyDescent="0.35">
      <c r="A10" t="s">
        <v>131</v>
      </c>
      <c r="B10" t="s">
        <v>17</v>
      </c>
      <c r="E10" s="13" t="s">
        <v>141</v>
      </c>
      <c r="F10" s="2">
        <v>44166</v>
      </c>
      <c r="L10" s="43" t="s">
        <v>513</v>
      </c>
    </row>
    <row r="11" spans="1:12" ht="15" customHeight="1" x14ac:dyDescent="0.35">
      <c r="A11" t="s">
        <v>129</v>
      </c>
      <c r="B11" t="s">
        <v>17</v>
      </c>
      <c r="E11" t="s">
        <v>142</v>
      </c>
      <c r="F11" s="2">
        <v>44136</v>
      </c>
      <c r="L11" s="43" t="s">
        <v>513</v>
      </c>
    </row>
    <row r="12" spans="1:12" ht="15" customHeight="1" x14ac:dyDescent="0.35">
      <c r="A12" t="s">
        <v>131</v>
      </c>
      <c r="B12" t="s">
        <v>17</v>
      </c>
      <c r="E12" t="s">
        <v>143</v>
      </c>
      <c r="F12" s="2">
        <v>43862</v>
      </c>
      <c r="L12" s="43" t="s">
        <v>513</v>
      </c>
    </row>
    <row r="13" spans="1:12" ht="15" customHeight="1" x14ac:dyDescent="0.35">
      <c r="A13" t="s">
        <v>131</v>
      </c>
      <c r="B13" t="s">
        <v>133</v>
      </c>
      <c r="E13" t="s">
        <v>144</v>
      </c>
      <c r="F13" s="16">
        <v>43831</v>
      </c>
      <c r="L13" s="43" t="s">
        <v>513</v>
      </c>
    </row>
    <row r="14" spans="1:12" ht="15" customHeight="1" x14ac:dyDescent="0.35">
      <c r="A14" s="21" t="s">
        <v>129</v>
      </c>
      <c r="B14" t="s">
        <v>17</v>
      </c>
      <c r="E14" t="s">
        <v>145</v>
      </c>
      <c r="F14" s="2">
        <f>DATE(2019,11,1)</f>
        <v>43770</v>
      </c>
      <c r="L14" s="43" t="s">
        <v>513</v>
      </c>
    </row>
    <row r="15" spans="1:12" ht="15" customHeight="1" x14ac:dyDescent="0.35">
      <c r="A15" s="21" t="s">
        <v>129</v>
      </c>
      <c r="B15" t="s">
        <v>17</v>
      </c>
      <c r="E15" t="s">
        <v>146</v>
      </c>
      <c r="F15" s="2">
        <f>DATE(2018,9,1)</f>
        <v>43344</v>
      </c>
      <c r="L15" s="43" t="s">
        <v>513</v>
      </c>
    </row>
    <row r="16" spans="1:12" ht="15" customHeight="1" x14ac:dyDescent="0.35">
      <c r="A16" s="21" t="s">
        <v>131</v>
      </c>
      <c r="B16" t="s">
        <v>17</v>
      </c>
      <c r="E16" t="s">
        <v>147</v>
      </c>
      <c r="F16" s="2">
        <v>43313</v>
      </c>
      <c r="L16" s="43" t="s">
        <v>513</v>
      </c>
    </row>
    <row r="17" spans="1:12" ht="15" customHeight="1" x14ac:dyDescent="0.35">
      <c r="A17" s="21" t="s">
        <v>129</v>
      </c>
      <c r="B17" t="s">
        <v>17</v>
      </c>
      <c r="E17" t="s">
        <v>148</v>
      </c>
      <c r="F17" s="2">
        <f>DATE(2016,10,1)</f>
        <v>42644</v>
      </c>
      <c r="L17" s="43" t="s">
        <v>513</v>
      </c>
    </row>
    <row r="18" spans="1:12" ht="15" customHeight="1" x14ac:dyDescent="0.35">
      <c r="A18" s="21" t="s">
        <v>129</v>
      </c>
      <c r="B18" t="s">
        <v>17</v>
      </c>
      <c r="E18" t="s">
        <v>149</v>
      </c>
      <c r="F18" s="2">
        <f>DATE(2016,5,1)</f>
        <v>42491</v>
      </c>
      <c r="L18" s="43" t="s">
        <v>513</v>
      </c>
    </row>
    <row r="19" spans="1:12" ht="15" customHeight="1" x14ac:dyDescent="0.35">
      <c r="A19" t="s">
        <v>131</v>
      </c>
      <c r="B19" t="s">
        <v>150</v>
      </c>
      <c r="E19" t="s">
        <v>151</v>
      </c>
      <c r="F19" s="16">
        <v>41275</v>
      </c>
      <c r="L19" s="43" t="s">
        <v>513</v>
      </c>
    </row>
    <row r="20" spans="1:12" x14ac:dyDescent="0.35">
      <c r="A20" t="s">
        <v>152</v>
      </c>
      <c r="B20" t="s">
        <v>153</v>
      </c>
      <c r="E20" s="14" t="s">
        <v>154</v>
      </c>
      <c r="F20" s="2">
        <v>40969</v>
      </c>
      <c r="G20">
        <v>4</v>
      </c>
      <c r="J20" t="s">
        <v>155</v>
      </c>
      <c r="L20" s="43" t="s">
        <v>513</v>
      </c>
    </row>
    <row r="21" spans="1:12" x14ac:dyDescent="0.35">
      <c r="A21" t="s">
        <v>129</v>
      </c>
      <c r="B21" t="s">
        <v>150</v>
      </c>
      <c r="E21" t="s">
        <v>156</v>
      </c>
      <c r="F21" s="16">
        <v>39814</v>
      </c>
      <c r="L21" s="43" t="s">
        <v>513</v>
      </c>
    </row>
    <row r="22" spans="1:12" ht="15" customHeight="1" x14ac:dyDescent="0.35">
      <c r="A22" t="s">
        <v>129</v>
      </c>
      <c r="B22" t="s">
        <v>157</v>
      </c>
      <c r="E22" t="s">
        <v>158</v>
      </c>
      <c r="F22" s="16">
        <v>38719</v>
      </c>
      <c r="L22" s="43" t="s">
        <v>513</v>
      </c>
    </row>
    <row r="23" spans="1:12" ht="15" customHeight="1" x14ac:dyDescent="0.35">
      <c r="A23" t="s">
        <v>159</v>
      </c>
      <c r="B23" t="s">
        <v>160</v>
      </c>
      <c r="E23" s="14" t="s">
        <v>161</v>
      </c>
      <c r="F23" s="2">
        <v>38718</v>
      </c>
      <c r="L23" s="43" t="s">
        <v>513</v>
      </c>
    </row>
    <row r="24" spans="1:12" ht="15" customHeight="1" x14ac:dyDescent="0.35">
      <c r="A24" t="s">
        <v>159</v>
      </c>
      <c r="B24" t="s">
        <v>162</v>
      </c>
      <c r="E24" s="14" t="s">
        <v>163</v>
      </c>
      <c r="F24" s="2">
        <v>35065</v>
      </c>
      <c r="L24" s="43" t="s">
        <v>513</v>
      </c>
    </row>
    <row r="25" spans="1:12" ht="15" customHeight="1" x14ac:dyDescent="0.35">
      <c r="A25" t="s">
        <v>159</v>
      </c>
      <c r="B25" t="s">
        <v>164</v>
      </c>
      <c r="E25" s="14" t="s">
        <v>165</v>
      </c>
      <c r="F25" s="2">
        <v>22647</v>
      </c>
      <c r="L25" s="43" t="s">
        <v>513</v>
      </c>
    </row>
    <row r="26" spans="1:12" ht="15" customHeight="1" x14ac:dyDescent="0.35">
      <c r="A26" t="s">
        <v>152</v>
      </c>
      <c r="B26" t="s">
        <v>162</v>
      </c>
      <c r="E26" s="14" t="s">
        <v>166</v>
      </c>
      <c r="F26" s="2">
        <v>22647</v>
      </c>
      <c r="L26" s="43" t="s">
        <v>513</v>
      </c>
    </row>
    <row r="27" spans="1:12" ht="15" customHeight="1" x14ac:dyDescent="0.35">
      <c r="A27" t="s">
        <v>152</v>
      </c>
      <c r="B27" t="s">
        <v>164</v>
      </c>
      <c r="E27" s="14" t="s">
        <v>167</v>
      </c>
      <c r="F27" s="2">
        <v>21551</v>
      </c>
      <c r="L27" s="43" t="s">
        <v>513</v>
      </c>
    </row>
    <row r="28" spans="1:12" ht="15" customHeight="1" x14ac:dyDescent="0.35">
      <c r="A28" t="s">
        <v>168</v>
      </c>
      <c r="B28" t="s">
        <v>169</v>
      </c>
      <c r="E28" s="14" t="s">
        <v>170</v>
      </c>
      <c r="F28" s="2">
        <v>15342</v>
      </c>
      <c r="L28" s="43" t="s">
        <v>513</v>
      </c>
    </row>
    <row r="29" spans="1:12" ht="15" customHeight="1" x14ac:dyDescent="0.35">
      <c r="E29" s="14"/>
      <c r="F29" s="2"/>
    </row>
    <row r="30" spans="1:12" ht="15" customHeight="1" x14ac:dyDescent="0.35">
      <c r="E30" s="14"/>
      <c r="F30" s="2"/>
    </row>
    <row r="31" spans="1:12" ht="0.65" customHeight="1" x14ac:dyDescent="0.35">
      <c r="E31" s="14"/>
      <c r="F31" s="2"/>
    </row>
    <row r="32" spans="1:12" ht="15" customHeight="1" x14ac:dyDescent="0.35">
      <c r="E32" s="14"/>
      <c r="F32" s="2"/>
    </row>
    <row r="33" spans="5:6" ht="15" customHeight="1" x14ac:dyDescent="0.35">
      <c r="E33" s="14"/>
      <c r="F33" s="2"/>
    </row>
    <row r="34" spans="5:6" ht="15" customHeight="1" x14ac:dyDescent="0.35">
      <c r="E34" s="12"/>
      <c r="F34" s="2"/>
    </row>
    <row r="35" spans="5:6" ht="15" customHeight="1" x14ac:dyDescent="0.35">
      <c r="E35" s="14"/>
      <c r="F35" s="2"/>
    </row>
    <row r="36" spans="5:6" ht="15" customHeight="1" x14ac:dyDescent="0.35">
      <c r="E36" s="12"/>
      <c r="F36" s="2"/>
    </row>
    <row r="37" spans="5:6" ht="15" customHeight="1" x14ac:dyDescent="0.35">
      <c r="E37" s="12"/>
      <c r="F37" s="2"/>
    </row>
    <row r="38" spans="5:6" ht="15" customHeight="1" x14ac:dyDescent="0.35">
      <c r="E38" s="12"/>
      <c r="F38" s="2"/>
    </row>
    <row r="39" spans="5:6" ht="15" customHeight="1" x14ac:dyDescent="0.35">
      <c r="E39" s="14"/>
      <c r="F39" s="2"/>
    </row>
    <row r="40" spans="5:6" x14ac:dyDescent="0.35">
      <c r="E40" s="14"/>
    </row>
    <row r="41" spans="5:6" x14ac:dyDescent="0.35">
      <c r="E41" s="14"/>
    </row>
    <row r="42" spans="5:6" x14ac:dyDescent="0.35">
      <c r="E42" s="14"/>
    </row>
    <row r="43" spans="5:6" x14ac:dyDescent="0.35">
      <c r="E43" s="14"/>
    </row>
    <row r="44" spans="5:6" x14ac:dyDescent="0.35">
      <c r="E44" s="14"/>
    </row>
    <row r="45" spans="5:6" x14ac:dyDescent="0.35">
      <c r="E45" s="14"/>
    </row>
    <row r="46" spans="5:6" x14ac:dyDescent="0.35">
      <c r="E46" s="14"/>
    </row>
    <row r="47" spans="5:6" x14ac:dyDescent="0.35">
      <c r="E47" s="14"/>
    </row>
    <row r="48" spans="5:6" x14ac:dyDescent="0.35">
      <c r="E48" s="14"/>
    </row>
    <row r="49" spans="5:5" x14ac:dyDescent="0.35">
      <c r="E49" s="14"/>
    </row>
    <row r="50" spans="5:5" x14ac:dyDescent="0.35">
      <c r="E50" s="14"/>
    </row>
    <row r="51" spans="5:5" x14ac:dyDescent="0.35">
      <c r="E51" s="14"/>
    </row>
    <row r="52" spans="5:5" x14ac:dyDescent="0.35">
      <c r="E52" s="14"/>
    </row>
    <row r="53" spans="5:5" x14ac:dyDescent="0.35">
      <c r="E53" s="14"/>
    </row>
    <row r="54" spans="5:5" x14ac:dyDescent="0.35">
      <c r="E54" s="14"/>
    </row>
    <row r="55" spans="5:5" x14ac:dyDescent="0.35">
      <c r="E55" s="14"/>
    </row>
    <row r="56" spans="5:5" x14ac:dyDescent="0.35">
      <c r="E56" s="14"/>
    </row>
    <row r="57" spans="5:5" x14ac:dyDescent="0.35">
      <c r="E57" s="14"/>
    </row>
    <row r="58" spans="5:5" x14ac:dyDescent="0.35">
      <c r="E58" s="14"/>
    </row>
    <row r="59" spans="5:5" x14ac:dyDescent="0.35">
      <c r="E59" s="14"/>
    </row>
    <row r="60" spans="5:5" x14ac:dyDescent="0.35">
      <c r="E60" s="14"/>
    </row>
    <row r="61" spans="5:5" x14ac:dyDescent="0.35">
      <c r="E61" s="14"/>
    </row>
    <row r="62" spans="5:5" x14ac:dyDescent="0.35">
      <c r="E62" s="14"/>
    </row>
    <row r="63" spans="5:5" x14ac:dyDescent="0.35">
      <c r="E63" s="14"/>
    </row>
    <row r="64" spans="5:5" x14ac:dyDescent="0.35">
      <c r="E64" s="14"/>
    </row>
    <row r="65" spans="5:5" x14ac:dyDescent="0.35">
      <c r="E65" s="14"/>
    </row>
    <row r="66" spans="5:5" x14ac:dyDescent="0.35">
      <c r="E66" s="14"/>
    </row>
    <row r="67" spans="5:5" x14ac:dyDescent="0.35">
      <c r="E67" s="14"/>
    </row>
    <row r="68" spans="5:5" x14ac:dyDescent="0.35">
      <c r="E68" s="14"/>
    </row>
    <row r="69" spans="5:5" x14ac:dyDescent="0.35">
      <c r="E69" s="14"/>
    </row>
    <row r="70" spans="5:5" x14ac:dyDescent="0.35">
      <c r="E70" s="14"/>
    </row>
    <row r="71" spans="5:5" x14ac:dyDescent="0.35">
      <c r="E71" s="14"/>
    </row>
    <row r="72" spans="5:5" x14ac:dyDescent="0.35">
      <c r="E72" s="14"/>
    </row>
    <row r="73" spans="5:5" x14ac:dyDescent="0.35">
      <c r="E73" s="14"/>
    </row>
    <row r="74" spans="5:5" x14ac:dyDescent="0.35">
      <c r="E74" s="14"/>
    </row>
    <row r="75" spans="5:5" x14ac:dyDescent="0.35">
      <c r="E75" s="14"/>
    </row>
    <row r="76" spans="5:5" x14ac:dyDescent="0.35">
      <c r="E76" s="14"/>
    </row>
    <row r="77" spans="5:5" x14ac:dyDescent="0.35">
      <c r="E77" s="14"/>
    </row>
    <row r="78" spans="5:5" x14ac:dyDescent="0.35">
      <c r="E78" s="14"/>
    </row>
    <row r="79" spans="5:5" x14ac:dyDescent="0.35">
      <c r="E79" s="14"/>
    </row>
    <row r="80" spans="5:5" x14ac:dyDescent="0.35">
      <c r="E80" s="14"/>
    </row>
    <row r="81" spans="5:5" x14ac:dyDescent="0.35">
      <c r="E81" s="14"/>
    </row>
    <row r="82" spans="5:5" x14ac:dyDescent="0.35">
      <c r="E82" s="14"/>
    </row>
    <row r="83" spans="5:5" x14ac:dyDescent="0.35">
      <c r="E83" s="14"/>
    </row>
    <row r="84" spans="5:5" x14ac:dyDescent="0.35">
      <c r="E84" s="14"/>
    </row>
    <row r="85" spans="5:5" x14ac:dyDescent="0.35">
      <c r="E85" s="14"/>
    </row>
    <row r="86" spans="5:5" x14ac:dyDescent="0.35">
      <c r="E86" s="14"/>
    </row>
    <row r="87" spans="5:5" x14ac:dyDescent="0.35">
      <c r="E87" s="14"/>
    </row>
    <row r="88" spans="5:5" x14ac:dyDescent="0.35">
      <c r="E88" s="14"/>
    </row>
    <row r="89" spans="5:5" x14ac:dyDescent="0.35">
      <c r="E89" s="14"/>
    </row>
    <row r="90" spans="5:5" x14ac:dyDescent="0.35">
      <c r="E90" s="14"/>
    </row>
    <row r="91" spans="5:5" x14ac:dyDescent="0.35">
      <c r="E91" s="14"/>
    </row>
    <row r="92" spans="5:5" x14ac:dyDescent="0.35">
      <c r="E92" s="14"/>
    </row>
    <row r="93" spans="5:5" x14ac:dyDescent="0.35">
      <c r="E93" s="14"/>
    </row>
    <row r="94" spans="5:5" x14ac:dyDescent="0.35">
      <c r="E94" s="14"/>
    </row>
    <row r="95" spans="5:5" x14ac:dyDescent="0.35">
      <c r="E95" s="14"/>
    </row>
    <row r="96" spans="5:5" x14ac:dyDescent="0.35">
      <c r="E96" s="14"/>
    </row>
    <row r="97" spans="5:5" x14ac:dyDescent="0.35">
      <c r="E97" s="14"/>
    </row>
    <row r="98" spans="5:5" x14ac:dyDescent="0.35">
      <c r="E98" s="14"/>
    </row>
    <row r="99" spans="5:5" x14ac:dyDescent="0.35">
      <c r="E99" s="14"/>
    </row>
    <row r="100" spans="5:5" x14ac:dyDescent="0.35">
      <c r="E100" s="14"/>
    </row>
    <row r="101" spans="5:5" x14ac:dyDescent="0.35">
      <c r="E101" s="14"/>
    </row>
    <row r="102" spans="5:5" x14ac:dyDescent="0.35">
      <c r="E102" s="14"/>
    </row>
    <row r="103" spans="5:5" x14ac:dyDescent="0.35">
      <c r="E103" s="14"/>
    </row>
    <row r="104" spans="5:5" x14ac:dyDescent="0.35">
      <c r="E104" s="14"/>
    </row>
    <row r="105" spans="5:5" x14ac:dyDescent="0.35">
      <c r="E105" s="14"/>
    </row>
    <row r="106" spans="5:5" x14ac:dyDescent="0.35">
      <c r="E106" s="14"/>
    </row>
    <row r="107" spans="5:5" x14ac:dyDescent="0.35">
      <c r="E107" s="14"/>
    </row>
    <row r="108" spans="5:5" x14ac:dyDescent="0.35">
      <c r="E108" s="14"/>
    </row>
    <row r="109" spans="5:5" x14ac:dyDescent="0.35">
      <c r="E109" s="14"/>
    </row>
    <row r="110" spans="5:5" x14ac:dyDescent="0.35">
      <c r="E110" s="14"/>
    </row>
    <row r="111" spans="5:5" x14ac:dyDescent="0.35">
      <c r="E111" s="14"/>
    </row>
    <row r="112" spans="5:5" x14ac:dyDescent="0.35">
      <c r="E112" s="14"/>
    </row>
    <row r="113" spans="5:5" x14ac:dyDescent="0.35">
      <c r="E113" s="14"/>
    </row>
    <row r="114" spans="5:5" x14ac:dyDescent="0.35">
      <c r="E114" s="14"/>
    </row>
    <row r="115" spans="5:5" x14ac:dyDescent="0.35">
      <c r="E115" s="14"/>
    </row>
    <row r="116" spans="5:5" x14ac:dyDescent="0.35">
      <c r="E116" s="14"/>
    </row>
    <row r="117" spans="5:5" x14ac:dyDescent="0.35">
      <c r="E117" s="14"/>
    </row>
    <row r="118" spans="5:5" x14ac:dyDescent="0.35">
      <c r="E118" s="14"/>
    </row>
    <row r="119" spans="5:5" x14ac:dyDescent="0.35">
      <c r="E119" s="14"/>
    </row>
    <row r="120" spans="5:5" x14ac:dyDescent="0.35">
      <c r="E120" s="14"/>
    </row>
    <row r="121" spans="5:5" x14ac:dyDescent="0.35">
      <c r="E121" s="14"/>
    </row>
    <row r="122" spans="5:5" x14ac:dyDescent="0.35">
      <c r="E122" s="14"/>
    </row>
    <row r="123" spans="5:5" x14ac:dyDescent="0.35">
      <c r="E123" s="14"/>
    </row>
    <row r="124" spans="5:5" x14ac:dyDescent="0.35">
      <c r="E124" s="14"/>
    </row>
    <row r="125" spans="5:5" x14ac:dyDescent="0.35">
      <c r="E125" s="14"/>
    </row>
    <row r="126" spans="5:5" x14ac:dyDescent="0.35">
      <c r="E126" s="14"/>
    </row>
    <row r="127" spans="5:5" x14ac:dyDescent="0.35">
      <c r="E127" s="14"/>
    </row>
    <row r="128" spans="5:5" x14ac:dyDescent="0.35">
      <c r="E128" s="14"/>
    </row>
    <row r="129" spans="5:5" x14ac:dyDescent="0.35">
      <c r="E129" s="14"/>
    </row>
    <row r="130" spans="5:5" x14ac:dyDescent="0.35">
      <c r="E130" s="14"/>
    </row>
    <row r="131" spans="5:5" x14ac:dyDescent="0.35">
      <c r="E131" s="14"/>
    </row>
    <row r="132" spans="5:5" x14ac:dyDescent="0.35">
      <c r="E132" s="14"/>
    </row>
    <row r="133" spans="5:5" x14ac:dyDescent="0.35">
      <c r="E133" s="14"/>
    </row>
    <row r="134" spans="5:5" x14ac:dyDescent="0.35">
      <c r="E134" s="14"/>
    </row>
    <row r="135" spans="5:5" x14ac:dyDescent="0.35">
      <c r="E135" s="14"/>
    </row>
    <row r="136" spans="5:5" x14ac:dyDescent="0.35">
      <c r="E136" s="14"/>
    </row>
    <row r="137" spans="5:5" x14ac:dyDescent="0.35">
      <c r="E137" s="14"/>
    </row>
    <row r="138" spans="5:5" x14ac:dyDescent="0.35">
      <c r="E138" s="14"/>
    </row>
    <row r="139" spans="5:5" x14ac:dyDescent="0.35">
      <c r="E139" s="14"/>
    </row>
    <row r="140" spans="5:5" x14ac:dyDescent="0.35">
      <c r="E140" s="14"/>
    </row>
    <row r="141" spans="5:5" x14ac:dyDescent="0.35">
      <c r="E141" s="14"/>
    </row>
    <row r="142" spans="5:5" x14ac:dyDescent="0.35">
      <c r="E142" s="14"/>
    </row>
    <row r="143" spans="5:5" x14ac:dyDescent="0.35">
      <c r="E143" s="14"/>
    </row>
    <row r="144" spans="5:5" x14ac:dyDescent="0.35">
      <c r="E144" s="14"/>
    </row>
    <row r="145" spans="5:5" x14ac:dyDescent="0.35">
      <c r="E145" s="14"/>
    </row>
    <row r="146" spans="5:5" x14ac:dyDescent="0.35">
      <c r="E146" s="14"/>
    </row>
    <row r="147" spans="5:5" x14ac:dyDescent="0.35">
      <c r="E147" s="14"/>
    </row>
    <row r="148" spans="5:5" x14ac:dyDescent="0.35">
      <c r="E148" s="14"/>
    </row>
    <row r="149" spans="5:5" x14ac:dyDescent="0.35">
      <c r="E149" s="14"/>
    </row>
    <row r="150" spans="5:5" x14ac:dyDescent="0.35">
      <c r="E150" s="14"/>
    </row>
    <row r="151" spans="5:5" x14ac:dyDescent="0.35">
      <c r="E151" s="14"/>
    </row>
    <row r="152" spans="5:5" x14ac:dyDescent="0.35">
      <c r="E152" s="14"/>
    </row>
    <row r="153" spans="5:5" x14ac:dyDescent="0.35">
      <c r="E153" s="14"/>
    </row>
    <row r="154" spans="5:5" x14ac:dyDescent="0.35">
      <c r="E154" s="14"/>
    </row>
    <row r="155" spans="5:5" x14ac:dyDescent="0.35">
      <c r="E155" s="14"/>
    </row>
    <row r="156" spans="5:5" x14ac:dyDescent="0.35">
      <c r="E156" s="14"/>
    </row>
    <row r="157" spans="5:5" x14ac:dyDescent="0.35">
      <c r="E157" s="14"/>
    </row>
    <row r="158" spans="5:5" x14ac:dyDescent="0.35">
      <c r="E158" s="14"/>
    </row>
    <row r="159" spans="5:5" x14ac:dyDescent="0.35">
      <c r="E159" s="14"/>
    </row>
    <row r="160" spans="5:5" x14ac:dyDescent="0.35">
      <c r="E160" s="14"/>
    </row>
    <row r="161" spans="5:5" x14ac:dyDescent="0.35">
      <c r="E161" s="14"/>
    </row>
    <row r="162" spans="5:5" x14ac:dyDescent="0.35">
      <c r="E162" s="14"/>
    </row>
    <row r="163" spans="5:5" x14ac:dyDescent="0.35">
      <c r="E163" s="14"/>
    </row>
    <row r="164" spans="5:5" x14ac:dyDescent="0.35">
      <c r="E164" s="14"/>
    </row>
    <row r="165" spans="5:5" x14ac:dyDescent="0.35">
      <c r="E165" s="14"/>
    </row>
    <row r="166" spans="5:5" x14ac:dyDescent="0.35">
      <c r="E166" s="14"/>
    </row>
    <row r="167" spans="5:5" x14ac:dyDescent="0.35">
      <c r="E167" s="14"/>
    </row>
    <row r="168" spans="5:5" x14ac:dyDescent="0.35">
      <c r="E168" s="14"/>
    </row>
    <row r="169" spans="5:5" x14ac:dyDescent="0.35">
      <c r="E169" s="14"/>
    </row>
    <row r="170" spans="5:5" x14ac:dyDescent="0.35">
      <c r="E170" s="14"/>
    </row>
    <row r="171" spans="5:5" x14ac:dyDescent="0.35">
      <c r="E171" s="14"/>
    </row>
    <row r="172" spans="5:5" x14ac:dyDescent="0.35">
      <c r="E172" s="14"/>
    </row>
    <row r="173" spans="5:5" x14ac:dyDescent="0.35">
      <c r="E173" s="14"/>
    </row>
    <row r="174" spans="5:5" x14ac:dyDescent="0.35">
      <c r="E174" s="14"/>
    </row>
    <row r="175" spans="5:5" x14ac:dyDescent="0.35">
      <c r="E175" s="14"/>
    </row>
    <row r="176" spans="5:5" x14ac:dyDescent="0.35">
      <c r="E176" s="14"/>
    </row>
    <row r="177" spans="5:5" x14ac:dyDescent="0.35">
      <c r="E177" s="14"/>
    </row>
    <row r="178" spans="5:5" x14ac:dyDescent="0.35">
      <c r="E178" s="14"/>
    </row>
    <row r="179" spans="5:5" x14ac:dyDescent="0.35">
      <c r="E179" s="14"/>
    </row>
    <row r="180" spans="5:5" x14ac:dyDescent="0.35">
      <c r="E180" s="14"/>
    </row>
    <row r="181" spans="5:5" x14ac:dyDescent="0.35">
      <c r="E181" s="14"/>
    </row>
    <row r="182" spans="5:5" x14ac:dyDescent="0.35">
      <c r="E182" s="14"/>
    </row>
    <row r="183" spans="5:5" x14ac:dyDescent="0.35">
      <c r="E183" s="14"/>
    </row>
    <row r="184" spans="5:5" x14ac:dyDescent="0.35">
      <c r="E184" s="14"/>
    </row>
    <row r="185" spans="5:5" x14ac:dyDescent="0.35">
      <c r="E185" s="14"/>
    </row>
    <row r="186" spans="5:5" x14ac:dyDescent="0.35">
      <c r="E186" s="14"/>
    </row>
    <row r="187" spans="5:5" x14ac:dyDescent="0.35">
      <c r="E187" s="14"/>
    </row>
    <row r="188" spans="5:5" x14ac:dyDescent="0.35">
      <c r="E188" s="14"/>
    </row>
    <row r="189" spans="5:5" x14ac:dyDescent="0.35">
      <c r="E189" s="14"/>
    </row>
    <row r="190" spans="5:5" x14ac:dyDescent="0.35">
      <c r="E190" s="14"/>
    </row>
    <row r="191" spans="5:5" x14ac:dyDescent="0.35">
      <c r="E191" s="14"/>
    </row>
    <row r="192" spans="5:5" x14ac:dyDescent="0.35">
      <c r="E192" s="14"/>
    </row>
    <row r="193" spans="5:5" x14ac:dyDescent="0.35">
      <c r="E193" s="14"/>
    </row>
    <row r="194" spans="5:5" x14ac:dyDescent="0.35">
      <c r="E194" s="14"/>
    </row>
    <row r="195" spans="5:5" x14ac:dyDescent="0.35">
      <c r="E195" s="14"/>
    </row>
    <row r="196" spans="5:5" x14ac:dyDescent="0.35">
      <c r="E196" s="14"/>
    </row>
    <row r="197" spans="5:5" x14ac:dyDescent="0.35">
      <c r="E197" s="14"/>
    </row>
    <row r="198" spans="5:5" x14ac:dyDescent="0.35">
      <c r="E198" s="14"/>
    </row>
    <row r="199" spans="5:5" x14ac:dyDescent="0.35">
      <c r="E199" s="14"/>
    </row>
    <row r="200" spans="5:5" x14ac:dyDescent="0.35">
      <c r="E200" s="14"/>
    </row>
    <row r="201" spans="5:5" x14ac:dyDescent="0.35">
      <c r="E201" s="14"/>
    </row>
    <row r="202" spans="5:5" x14ac:dyDescent="0.35">
      <c r="E202" s="14"/>
    </row>
    <row r="203" spans="5:5" x14ac:dyDescent="0.35">
      <c r="E203" s="14"/>
    </row>
    <row r="204" spans="5:5" x14ac:dyDescent="0.35">
      <c r="E204" s="14"/>
    </row>
    <row r="205" spans="5:5" x14ac:dyDescent="0.35">
      <c r="E205" s="14"/>
    </row>
    <row r="206" spans="5:5" x14ac:dyDescent="0.35">
      <c r="E206" s="14"/>
    </row>
    <row r="207" spans="5:5" x14ac:dyDescent="0.35">
      <c r="E207" s="14"/>
    </row>
    <row r="208" spans="5:5" x14ac:dyDescent="0.35">
      <c r="E208" s="14"/>
    </row>
    <row r="209" spans="5:5" x14ac:dyDescent="0.35">
      <c r="E209" s="14"/>
    </row>
    <row r="210" spans="5:5" x14ac:dyDescent="0.35">
      <c r="E210" s="14"/>
    </row>
    <row r="211" spans="5:5" x14ac:dyDescent="0.35">
      <c r="E211" s="14"/>
    </row>
    <row r="212" spans="5:5" x14ac:dyDescent="0.35">
      <c r="E212" s="14"/>
    </row>
    <row r="213" spans="5:5" x14ac:dyDescent="0.35">
      <c r="E213" s="14"/>
    </row>
    <row r="214" spans="5:5" x14ac:dyDescent="0.35">
      <c r="E214" s="14"/>
    </row>
    <row r="215" spans="5:5" x14ac:dyDescent="0.35">
      <c r="E215" s="14"/>
    </row>
    <row r="216" spans="5:5" x14ac:dyDescent="0.35">
      <c r="E216" s="14"/>
    </row>
    <row r="217" spans="5:5" x14ac:dyDescent="0.35">
      <c r="E217" s="14"/>
    </row>
    <row r="218" spans="5:5" x14ac:dyDescent="0.35">
      <c r="E218" s="14"/>
    </row>
    <row r="219" spans="5:5" x14ac:dyDescent="0.35">
      <c r="E219" s="14"/>
    </row>
    <row r="220" spans="5:5" x14ac:dyDescent="0.35">
      <c r="E220" s="14"/>
    </row>
    <row r="221" spans="5:5" x14ac:dyDescent="0.35">
      <c r="E221" s="14"/>
    </row>
    <row r="222" spans="5:5" x14ac:dyDescent="0.35">
      <c r="E222" s="14"/>
    </row>
    <row r="223" spans="5:5" x14ac:dyDescent="0.35">
      <c r="E223" s="14"/>
    </row>
    <row r="224" spans="5:5" x14ac:dyDescent="0.35">
      <c r="E224" s="14"/>
    </row>
    <row r="225" spans="5:5" x14ac:dyDescent="0.35">
      <c r="E225" s="14"/>
    </row>
    <row r="226" spans="5:5" x14ac:dyDescent="0.35">
      <c r="E226" s="14"/>
    </row>
    <row r="227" spans="5:5" x14ac:dyDescent="0.35">
      <c r="E227" s="14"/>
    </row>
    <row r="228" spans="5:5" x14ac:dyDescent="0.35">
      <c r="E228" s="14"/>
    </row>
    <row r="229" spans="5:5" x14ac:dyDescent="0.35">
      <c r="E229" s="14"/>
    </row>
    <row r="230" spans="5:5" x14ac:dyDescent="0.35">
      <c r="E230" s="14"/>
    </row>
    <row r="231" spans="5:5" x14ac:dyDescent="0.35">
      <c r="E231" s="14"/>
    </row>
    <row r="232" spans="5:5" x14ac:dyDescent="0.35">
      <c r="E232" s="14"/>
    </row>
    <row r="233" spans="5:5" x14ac:dyDescent="0.35">
      <c r="E233" s="14"/>
    </row>
    <row r="234" spans="5:5" x14ac:dyDescent="0.35">
      <c r="E234" s="14"/>
    </row>
    <row r="235" spans="5:5" x14ac:dyDescent="0.35">
      <c r="E235" s="14"/>
    </row>
    <row r="236" spans="5:5" x14ac:dyDescent="0.35">
      <c r="E236" s="14"/>
    </row>
    <row r="237" spans="5:5" x14ac:dyDescent="0.35">
      <c r="E237" s="14"/>
    </row>
    <row r="238" spans="5:5" x14ac:dyDescent="0.35">
      <c r="E238" s="14"/>
    </row>
    <row r="239" spans="5:5" x14ac:dyDescent="0.35">
      <c r="E239" s="14"/>
    </row>
    <row r="240" spans="5:5" x14ac:dyDescent="0.35">
      <c r="E240" s="14"/>
    </row>
    <row r="241" spans="5:5" x14ac:dyDescent="0.35">
      <c r="E241" s="14"/>
    </row>
    <row r="242" spans="5:5" x14ac:dyDescent="0.35">
      <c r="E242" s="14"/>
    </row>
    <row r="243" spans="5:5" x14ac:dyDescent="0.35">
      <c r="E243" s="14"/>
    </row>
    <row r="244" spans="5:5" x14ac:dyDescent="0.35">
      <c r="E244" s="14"/>
    </row>
    <row r="245" spans="5:5" x14ac:dyDescent="0.35">
      <c r="E245" s="14"/>
    </row>
    <row r="246" spans="5:5" x14ac:dyDescent="0.35">
      <c r="E246" s="14"/>
    </row>
    <row r="247" spans="5:5" x14ac:dyDescent="0.35">
      <c r="E247" s="14"/>
    </row>
    <row r="248" spans="5:5" x14ac:dyDescent="0.35">
      <c r="E248" s="14"/>
    </row>
    <row r="249" spans="5:5" x14ac:dyDescent="0.35">
      <c r="E249" s="14"/>
    </row>
    <row r="250" spans="5:5" x14ac:dyDescent="0.35">
      <c r="E250" s="14"/>
    </row>
    <row r="251" spans="5:5" x14ac:dyDescent="0.35">
      <c r="E251" s="14"/>
    </row>
    <row r="252" spans="5:5" x14ac:dyDescent="0.35">
      <c r="E252" s="14"/>
    </row>
    <row r="253" spans="5:5" x14ac:dyDescent="0.35">
      <c r="E253" s="14"/>
    </row>
    <row r="254" spans="5:5" x14ac:dyDescent="0.35">
      <c r="E254" s="14"/>
    </row>
    <row r="255" spans="5:5" x14ac:dyDescent="0.35">
      <c r="E255" s="14"/>
    </row>
    <row r="256" spans="5:5" x14ac:dyDescent="0.35">
      <c r="E256" s="14"/>
    </row>
    <row r="257" spans="5:5" x14ac:dyDescent="0.35">
      <c r="E257" s="14"/>
    </row>
    <row r="258" spans="5:5" x14ac:dyDescent="0.35">
      <c r="E258" s="14"/>
    </row>
    <row r="259" spans="5:5" x14ac:dyDescent="0.35">
      <c r="E259" s="14"/>
    </row>
    <row r="260" spans="5:5" x14ac:dyDescent="0.35">
      <c r="E260" s="14"/>
    </row>
    <row r="261" spans="5:5" x14ac:dyDescent="0.35">
      <c r="E261" s="14"/>
    </row>
    <row r="262" spans="5:5" x14ac:dyDescent="0.35">
      <c r="E262" s="14"/>
    </row>
    <row r="263" spans="5:5" x14ac:dyDescent="0.35">
      <c r="E263" s="14"/>
    </row>
    <row r="264" spans="5:5" x14ac:dyDescent="0.35">
      <c r="E264" s="14"/>
    </row>
    <row r="265" spans="5:5" x14ac:dyDescent="0.35">
      <c r="E265" s="14"/>
    </row>
    <row r="266" spans="5:5" x14ac:dyDescent="0.35">
      <c r="E266" s="14"/>
    </row>
    <row r="267" spans="5:5" x14ac:dyDescent="0.35">
      <c r="E267" s="14"/>
    </row>
    <row r="268" spans="5:5" x14ac:dyDescent="0.35">
      <c r="E268" s="14"/>
    </row>
    <row r="269" spans="5:5" x14ac:dyDescent="0.35">
      <c r="E269" s="14"/>
    </row>
    <row r="270" spans="5:5" x14ac:dyDescent="0.35">
      <c r="E270" s="14"/>
    </row>
    <row r="271" spans="5:5" x14ac:dyDescent="0.35">
      <c r="E271" s="14"/>
    </row>
    <row r="272" spans="5:5" x14ac:dyDescent="0.35">
      <c r="E272" s="14"/>
    </row>
    <row r="273" spans="5:5" x14ac:dyDescent="0.35">
      <c r="E273" s="14"/>
    </row>
    <row r="274" spans="5:5" x14ac:dyDescent="0.35">
      <c r="E274" s="14"/>
    </row>
    <row r="275" spans="5:5" x14ac:dyDescent="0.35">
      <c r="E275" s="14"/>
    </row>
    <row r="276" spans="5:5" x14ac:dyDescent="0.35">
      <c r="E276" s="14"/>
    </row>
    <row r="277" spans="5:5" x14ac:dyDescent="0.35">
      <c r="E277" s="14"/>
    </row>
    <row r="278" spans="5:5" x14ac:dyDescent="0.35">
      <c r="E278" s="14"/>
    </row>
    <row r="279" spans="5:5" x14ac:dyDescent="0.35">
      <c r="E279" s="14"/>
    </row>
    <row r="280" spans="5:5" x14ac:dyDescent="0.35">
      <c r="E280" s="14"/>
    </row>
    <row r="281" spans="5:5" x14ac:dyDescent="0.35">
      <c r="E281" s="14"/>
    </row>
    <row r="282" spans="5:5" x14ac:dyDescent="0.35">
      <c r="E282" s="14"/>
    </row>
    <row r="283" spans="5:5" x14ac:dyDescent="0.35">
      <c r="E283" s="14"/>
    </row>
    <row r="284" spans="5:5" x14ac:dyDescent="0.35">
      <c r="E284" s="14"/>
    </row>
    <row r="285" spans="5:5" x14ac:dyDescent="0.35">
      <c r="E285" s="14"/>
    </row>
    <row r="286" spans="5:5" x14ac:dyDescent="0.35">
      <c r="E286" s="14"/>
    </row>
    <row r="287" spans="5:5" x14ac:dyDescent="0.35">
      <c r="E287" s="14"/>
    </row>
    <row r="288" spans="5:5" x14ac:dyDescent="0.35">
      <c r="E288" s="14"/>
    </row>
    <row r="289" spans="5:5" x14ac:dyDescent="0.35">
      <c r="E289" s="14"/>
    </row>
    <row r="290" spans="5:5" x14ac:dyDescent="0.35">
      <c r="E290" s="14"/>
    </row>
    <row r="291" spans="5:5" x14ac:dyDescent="0.35">
      <c r="E291" s="14"/>
    </row>
    <row r="292" spans="5:5" x14ac:dyDescent="0.35">
      <c r="E292" s="14"/>
    </row>
    <row r="293" spans="5:5" x14ac:dyDescent="0.35">
      <c r="E293" s="14"/>
    </row>
    <row r="294" spans="5:5" x14ac:dyDescent="0.35">
      <c r="E294" s="14"/>
    </row>
    <row r="295" spans="5:5" x14ac:dyDescent="0.35">
      <c r="E295" s="14"/>
    </row>
    <row r="296" spans="5:5" x14ac:dyDescent="0.35">
      <c r="E296" s="14"/>
    </row>
    <row r="297" spans="5:5" x14ac:dyDescent="0.35">
      <c r="E297" s="14"/>
    </row>
    <row r="298" spans="5:5" x14ac:dyDescent="0.35">
      <c r="E298" s="14"/>
    </row>
    <row r="299" spans="5:5" x14ac:dyDescent="0.35">
      <c r="E299" s="14"/>
    </row>
    <row r="300" spans="5:5" x14ac:dyDescent="0.35">
      <c r="E300" s="14"/>
    </row>
    <row r="301" spans="5:5" x14ac:dyDescent="0.35">
      <c r="E301" s="14"/>
    </row>
    <row r="302" spans="5:5" x14ac:dyDescent="0.35">
      <c r="E302" s="14"/>
    </row>
    <row r="303" spans="5:5" x14ac:dyDescent="0.35">
      <c r="E303" s="14"/>
    </row>
    <row r="304" spans="5:5" x14ac:dyDescent="0.35">
      <c r="E304" s="14"/>
    </row>
    <row r="305" spans="5:5" x14ac:dyDescent="0.35">
      <c r="E305" s="14"/>
    </row>
    <row r="306" spans="5:5" x14ac:dyDescent="0.35">
      <c r="E306" s="14"/>
    </row>
    <row r="307" spans="5:5" x14ac:dyDescent="0.35">
      <c r="E307" s="14"/>
    </row>
    <row r="308" spans="5:5" x14ac:dyDescent="0.35">
      <c r="E308" s="14"/>
    </row>
    <row r="309" spans="5:5" x14ac:dyDescent="0.35">
      <c r="E309" s="14"/>
    </row>
    <row r="310" spans="5:5" x14ac:dyDescent="0.35">
      <c r="E310" s="14"/>
    </row>
    <row r="311" spans="5:5" x14ac:dyDescent="0.35">
      <c r="E311" s="14"/>
    </row>
    <row r="312" spans="5:5" x14ac:dyDescent="0.35">
      <c r="E312" s="14"/>
    </row>
    <row r="313" spans="5:5" x14ac:dyDescent="0.35">
      <c r="E313" s="14"/>
    </row>
    <row r="314" spans="5:5" x14ac:dyDescent="0.35">
      <c r="E314" s="14"/>
    </row>
    <row r="315" spans="5:5" x14ac:dyDescent="0.35">
      <c r="E315" s="14"/>
    </row>
    <row r="316" spans="5:5" x14ac:dyDescent="0.35">
      <c r="E316" s="14"/>
    </row>
    <row r="317" spans="5:5" x14ac:dyDescent="0.35">
      <c r="E317" s="14"/>
    </row>
    <row r="318" spans="5:5" x14ac:dyDescent="0.35">
      <c r="E318" s="14"/>
    </row>
    <row r="319" spans="5:5" x14ac:dyDescent="0.35">
      <c r="E319" s="14"/>
    </row>
    <row r="320" spans="5:5" x14ac:dyDescent="0.35">
      <c r="E320" s="14"/>
    </row>
    <row r="321" spans="5:5" x14ac:dyDescent="0.35">
      <c r="E321" s="14"/>
    </row>
    <row r="322" spans="5:5" x14ac:dyDescent="0.35">
      <c r="E322" s="14"/>
    </row>
    <row r="323" spans="5:5" x14ac:dyDescent="0.35">
      <c r="E323" s="14"/>
    </row>
    <row r="324" spans="5:5" x14ac:dyDescent="0.35">
      <c r="E324" s="14"/>
    </row>
    <row r="325" spans="5:5" x14ac:dyDescent="0.35">
      <c r="E325" s="14"/>
    </row>
    <row r="326" spans="5:5" x14ac:dyDescent="0.35">
      <c r="E326" s="14"/>
    </row>
    <row r="327" spans="5:5" x14ac:dyDescent="0.35">
      <c r="E327" s="14"/>
    </row>
    <row r="328" spans="5:5" x14ac:dyDescent="0.35">
      <c r="E328" s="14"/>
    </row>
    <row r="329" spans="5:5" x14ac:dyDescent="0.35">
      <c r="E329" s="14"/>
    </row>
    <row r="330" spans="5:5" x14ac:dyDescent="0.35">
      <c r="E330" s="14"/>
    </row>
    <row r="331" spans="5:5" x14ac:dyDescent="0.35">
      <c r="E331" s="14"/>
    </row>
    <row r="332" spans="5:5" x14ac:dyDescent="0.35">
      <c r="E332" s="14"/>
    </row>
    <row r="333" spans="5:5" x14ac:dyDescent="0.35">
      <c r="E333" s="14"/>
    </row>
    <row r="334" spans="5:5" x14ac:dyDescent="0.35">
      <c r="E334" s="14"/>
    </row>
    <row r="335" spans="5:5" x14ac:dyDescent="0.35">
      <c r="E335" s="14"/>
    </row>
    <row r="336" spans="5:5" x14ac:dyDescent="0.35">
      <c r="E336" s="14"/>
    </row>
    <row r="337" spans="5:5" x14ac:dyDescent="0.35">
      <c r="E337" s="14"/>
    </row>
    <row r="338" spans="5:5" x14ac:dyDescent="0.35">
      <c r="E338" s="14"/>
    </row>
    <row r="339" spans="5:5" x14ac:dyDescent="0.35">
      <c r="E339" s="14"/>
    </row>
    <row r="340" spans="5:5" x14ac:dyDescent="0.35">
      <c r="E340" s="14"/>
    </row>
    <row r="341" spans="5:5" x14ac:dyDescent="0.35">
      <c r="E341" s="14"/>
    </row>
    <row r="342" spans="5:5" x14ac:dyDescent="0.35">
      <c r="E342" s="14"/>
    </row>
    <row r="343" spans="5:5" x14ac:dyDescent="0.35">
      <c r="E343" s="14"/>
    </row>
    <row r="344" spans="5:5" x14ac:dyDescent="0.35">
      <c r="E344" s="14"/>
    </row>
    <row r="345" spans="5:5" x14ac:dyDescent="0.35">
      <c r="E345" s="14"/>
    </row>
    <row r="346" spans="5:5" x14ac:dyDescent="0.35">
      <c r="E346" s="14"/>
    </row>
    <row r="347" spans="5:5" x14ac:dyDescent="0.35">
      <c r="E347" s="14"/>
    </row>
    <row r="348" spans="5:5" x14ac:dyDescent="0.35">
      <c r="E348" s="14"/>
    </row>
    <row r="349" spans="5:5" x14ac:dyDescent="0.35">
      <c r="E349" s="14"/>
    </row>
    <row r="350" spans="5:5" x14ac:dyDescent="0.35">
      <c r="E350" s="14"/>
    </row>
    <row r="351" spans="5:5" x14ac:dyDescent="0.35">
      <c r="E351" s="14"/>
    </row>
    <row r="352" spans="5:5" x14ac:dyDescent="0.35">
      <c r="E352" s="14"/>
    </row>
    <row r="353" spans="5:5" x14ac:dyDescent="0.35">
      <c r="E353" s="14"/>
    </row>
    <row r="354" spans="5:5" x14ac:dyDescent="0.35">
      <c r="E354" s="14"/>
    </row>
    <row r="355" spans="5:5" x14ac:dyDescent="0.35">
      <c r="E355" s="14"/>
    </row>
    <row r="356" spans="5:5" x14ac:dyDescent="0.35">
      <c r="E356" s="14"/>
    </row>
    <row r="357" spans="5:5" x14ac:dyDescent="0.35">
      <c r="E357" s="14"/>
    </row>
    <row r="358" spans="5:5" x14ac:dyDescent="0.35">
      <c r="E358" s="14"/>
    </row>
    <row r="359" spans="5:5" x14ac:dyDescent="0.35">
      <c r="E359" s="14"/>
    </row>
    <row r="360" spans="5:5" x14ac:dyDescent="0.35">
      <c r="E360" s="14"/>
    </row>
    <row r="361" spans="5:5" x14ac:dyDescent="0.35">
      <c r="E361" s="14"/>
    </row>
    <row r="362" spans="5:5" x14ac:dyDescent="0.35">
      <c r="E362" s="14"/>
    </row>
    <row r="363" spans="5:5" x14ac:dyDescent="0.35">
      <c r="E363" s="14"/>
    </row>
    <row r="364" spans="5:5" x14ac:dyDescent="0.35">
      <c r="E364" s="14"/>
    </row>
    <row r="365" spans="5:5" x14ac:dyDescent="0.35">
      <c r="E365" s="14"/>
    </row>
    <row r="366" spans="5:5" x14ac:dyDescent="0.35">
      <c r="E366" s="14"/>
    </row>
    <row r="367" spans="5:5" x14ac:dyDescent="0.35">
      <c r="E367" s="14"/>
    </row>
    <row r="368" spans="5:5" x14ac:dyDescent="0.35">
      <c r="E368" s="14"/>
    </row>
    <row r="369" spans="5:5" x14ac:dyDescent="0.35">
      <c r="E369" s="14"/>
    </row>
    <row r="370" spans="5:5" x14ac:dyDescent="0.35">
      <c r="E370" s="14"/>
    </row>
    <row r="371" spans="5:5" x14ac:dyDescent="0.35">
      <c r="E371" s="14"/>
    </row>
    <row r="372" spans="5:5" x14ac:dyDescent="0.35">
      <c r="E372" s="14"/>
    </row>
    <row r="373" spans="5:5" x14ac:dyDescent="0.35">
      <c r="E373" s="14"/>
    </row>
    <row r="374" spans="5:5" x14ac:dyDescent="0.35">
      <c r="E374" s="14"/>
    </row>
    <row r="375" spans="5:5" x14ac:dyDescent="0.35">
      <c r="E375" s="14"/>
    </row>
    <row r="376" spans="5:5" x14ac:dyDescent="0.35">
      <c r="E376" s="14"/>
    </row>
    <row r="377" spans="5:5" x14ac:dyDescent="0.35">
      <c r="E377" s="14"/>
    </row>
    <row r="378" spans="5:5" x14ac:dyDescent="0.35">
      <c r="E378" s="14"/>
    </row>
    <row r="379" spans="5:5" x14ac:dyDescent="0.35">
      <c r="E379" s="14"/>
    </row>
    <row r="380" spans="5:5" x14ac:dyDescent="0.35">
      <c r="E380" s="14"/>
    </row>
    <row r="381" spans="5:5" x14ac:dyDescent="0.35">
      <c r="E381" s="14"/>
    </row>
    <row r="382" spans="5:5" x14ac:dyDescent="0.35">
      <c r="E382" s="14"/>
    </row>
    <row r="383" spans="5:5" x14ac:dyDescent="0.35">
      <c r="E383" s="14"/>
    </row>
    <row r="384" spans="5:5" x14ac:dyDescent="0.35">
      <c r="E384" s="14"/>
    </row>
    <row r="385" spans="5:5" x14ac:dyDescent="0.35">
      <c r="E385" s="14"/>
    </row>
    <row r="386" spans="5:5" x14ac:dyDescent="0.35">
      <c r="E386" s="14"/>
    </row>
    <row r="387" spans="5:5" x14ac:dyDescent="0.35">
      <c r="E387" s="14"/>
    </row>
    <row r="388" spans="5:5" x14ac:dyDescent="0.35">
      <c r="E388" s="14"/>
    </row>
    <row r="389" spans="5:5" x14ac:dyDescent="0.35">
      <c r="E389" s="14"/>
    </row>
    <row r="390" spans="5:5" x14ac:dyDescent="0.35">
      <c r="E390" s="14"/>
    </row>
    <row r="391" spans="5:5" x14ac:dyDescent="0.35">
      <c r="E391" s="14"/>
    </row>
    <row r="392" spans="5:5" x14ac:dyDescent="0.35">
      <c r="E392" s="14"/>
    </row>
    <row r="393" spans="5:5" x14ac:dyDescent="0.35">
      <c r="E393" s="14"/>
    </row>
    <row r="394" spans="5:5" x14ac:dyDescent="0.35">
      <c r="E394" s="14"/>
    </row>
    <row r="395" spans="5:5" x14ac:dyDescent="0.35">
      <c r="E395" s="14"/>
    </row>
    <row r="396" spans="5:5" x14ac:dyDescent="0.35">
      <c r="E396" s="14"/>
    </row>
    <row r="397" spans="5:5" x14ac:dyDescent="0.35">
      <c r="E397" s="14"/>
    </row>
    <row r="398" spans="5:5" x14ac:dyDescent="0.35">
      <c r="E398" s="14"/>
    </row>
    <row r="399" spans="5:5" x14ac:dyDescent="0.35">
      <c r="E399" s="14"/>
    </row>
    <row r="400" spans="5:5" x14ac:dyDescent="0.35">
      <c r="E400" s="14"/>
    </row>
    <row r="401" spans="5:5" x14ac:dyDescent="0.35">
      <c r="E401" s="14"/>
    </row>
    <row r="402" spans="5:5" x14ac:dyDescent="0.35">
      <c r="E402" s="14"/>
    </row>
    <row r="403" spans="5:5" x14ac:dyDescent="0.35">
      <c r="E403" s="14"/>
    </row>
    <row r="404" spans="5:5" x14ac:dyDescent="0.35">
      <c r="E404" s="14"/>
    </row>
    <row r="405" spans="5:5" x14ac:dyDescent="0.35">
      <c r="E405" s="14"/>
    </row>
    <row r="406" spans="5:5" x14ac:dyDescent="0.35">
      <c r="E406" s="14"/>
    </row>
    <row r="407" spans="5:5" x14ac:dyDescent="0.35">
      <c r="E407" s="14"/>
    </row>
    <row r="408" spans="5:5" x14ac:dyDescent="0.35">
      <c r="E408" s="14"/>
    </row>
    <row r="409" spans="5:5" x14ac:dyDescent="0.35">
      <c r="E409" s="14"/>
    </row>
    <row r="410" spans="5:5" x14ac:dyDescent="0.35">
      <c r="E410" s="14"/>
    </row>
    <row r="411" spans="5:5" x14ac:dyDescent="0.35">
      <c r="E411" s="14"/>
    </row>
    <row r="412" spans="5:5" x14ac:dyDescent="0.35">
      <c r="E412" s="14"/>
    </row>
    <row r="413" spans="5:5" x14ac:dyDescent="0.35">
      <c r="E413" s="14"/>
    </row>
    <row r="414" spans="5:5" x14ac:dyDescent="0.35">
      <c r="E414" s="14"/>
    </row>
    <row r="415" spans="5:5" x14ac:dyDescent="0.35">
      <c r="E415" s="14"/>
    </row>
    <row r="416" spans="5:5" x14ac:dyDescent="0.35">
      <c r="E416" s="14"/>
    </row>
    <row r="417" spans="5:5" x14ac:dyDescent="0.35">
      <c r="E417" s="14"/>
    </row>
    <row r="418" spans="5:5" x14ac:dyDescent="0.35">
      <c r="E418" s="14"/>
    </row>
    <row r="419" spans="5:5" x14ac:dyDescent="0.35">
      <c r="E419" s="14"/>
    </row>
    <row r="420" spans="5:5" x14ac:dyDescent="0.35">
      <c r="E420" s="14"/>
    </row>
    <row r="421" spans="5:5" x14ac:dyDescent="0.35">
      <c r="E421" s="14"/>
    </row>
    <row r="422" spans="5:5" x14ac:dyDescent="0.35">
      <c r="E422" s="14"/>
    </row>
    <row r="423" spans="5:5" x14ac:dyDescent="0.35">
      <c r="E423" s="14"/>
    </row>
    <row r="424" spans="5:5" x14ac:dyDescent="0.35">
      <c r="E424" s="14"/>
    </row>
    <row r="425" spans="5:5" x14ac:dyDescent="0.35">
      <c r="E425" s="14"/>
    </row>
    <row r="426" spans="5:5" x14ac:dyDescent="0.35">
      <c r="E426" s="14"/>
    </row>
    <row r="427" spans="5:5" x14ac:dyDescent="0.35">
      <c r="E427" s="14"/>
    </row>
    <row r="428" spans="5:5" x14ac:dyDescent="0.35">
      <c r="E428" s="14"/>
    </row>
    <row r="429" spans="5:5" x14ac:dyDescent="0.35">
      <c r="E429" s="14"/>
    </row>
    <row r="430" spans="5:5" x14ac:dyDescent="0.35">
      <c r="E430" s="14"/>
    </row>
    <row r="431" spans="5:5" x14ac:dyDescent="0.35">
      <c r="E431" s="14"/>
    </row>
    <row r="432" spans="5:5" x14ac:dyDescent="0.35">
      <c r="E432" s="14"/>
    </row>
    <row r="433" spans="5:5" x14ac:dyDescent="0.35">
      <c r="E433" s="14"/>
    </row>
    <row r="434" spans="5:5" x14ac:dyDescent="0.35">
      <c r="E434" s="14"/>
    </row>
    <row r="435" spans="5:5" x14ac:dyDescent="0.35">
      <c r="E435" s="14"/>
    </row>
    <row r="436" spans="5:5" x14ac:dyDescent="0.35">
      <c r="E436" s="14"/>
    </row>
    <row r="437" spans="5:5" x14ac:dyDescent="0.35">
      <c r="E437" s="14"/>
    </row>
    <row r="438" spans="5:5" x14ac:dyDescent="0.35">
      <c r="E438" s="14"/>
    </row>
    <row r="439" spans="5:5" x14ac:dyDescent="0.35">
      <c r="E439" s="14"/>
    </row>
    <row r="440" spans="5:5" x14ac:dyDescent="0.35">
      <c r="E440" s="14"/>
    </row>
    <row r="441" spans="5:5" x14ac:dyDescent="0.35">
      <c r="E441" s="14"/>
    </row>
    <row r="442" spans="5:5" x14ac:dyDescent="0.35">
      <c r="E442" s="14"/>
    </row>
    <row r="443" spans="5:5" x14ac:dyDescent="0.35">
      <c r="E443" s="14"/>
    </row>
    <row r="444" spans="5:5" x14ac:dyDescent="0.35">
      <c r="E444" s="14"/>
    </row>
    <row r="445" spans="5:5" x14ac:dyDescent="0.35">
      <c r="E445" s="14"/>
    </row>
    <row r="446" spans="5:5" x14ac:dyDescent="0.35">
      <c r="E446" s="14"/>
    </row>
    <row r="447" spans="5:5" x14ac:dyDescent="0.35">
      <c r="E447" s="14"/>
    </row>
    <row r="448" spans="5:5" x14ac:dyDescent="0.35">
      <c r="E448" s="14"/>
    </row>
    <row r="449" spans="5:5" x14ac:dyDescent="0.35">
      <c r="E449" s="14"/>
    </row>
    <row r="450" spans="5:5" x14ac:dyDescent="0.35">
      <c r="E450" s="14"/>
    </row>
    <row r="451" spans="5:5" x14ac:dyDescent="0.35">
      <c r="E451" s="14"/>
    </row>
    <row r="452" spans="5:5" x14ac:dyDescent="0.35">
      <c r="E452" s="14"/>
    </row>
    <row r="453" spans="5:5" x14ac:dyDescent="0.35">
      <c r="E453" s="14"/>
    </row>
    <row r="454" spans="5:5" x14ac:dyDescent="0.35">
      <c r="E454" s="14"/>
    </row>
    <row r="455" spans="5:5" x14ac:dyDescent="0.35">
      <c r="E455" s="14"/>
    </row>
    <row r="456" spans="5:5" x14ac:dyDescent="0.35">
      <c r="E456" s="14"/>
    </row>
    <row r="457" spans="5:5" x14ac:dyDescent="0.35">
      <c r="E457" s="14"/>
    </row>
    <row r="458" spans="5:5" x14ac:dyDescent="0.35">
      <c r="E458" s="14"/>
    </row>
    <row r="459" spans="5:5" x14ac:dyDescent="0.35">
      <c r="E459" s="14"/>
    </row>
    <row r="460" spans="5:5" x14ac:dyDescent="0.35">
      <c r="E460" s="14"/>
    </row>
    <row r="461" spans="5:5" x14ac:dyDescent="0.35">
      <c r="E461" s="14"/>
    </row>
    <row r="462" spans="5:5" x14ac:dyDescent="0.35">
      <c r="E462" s="14"/>
    </row>
    <row r="463" spans="5:5" x14ac:dyDescent="0.35">
      <c r="E463" s="14"/>
    </row>
    <row r="464" spans="5:5" x14ac:dyDescent="0.35">
      <c r="E464" s="14"/>
    </row>
    <row r="465" spans="5:5" x14ac:dyDescent="0.35">
      <c r="E465" s="14"/>
    </row>
    <row r="466" spans="5:5" x14ac:dyDescent="0.35">
      <c r="E466" s="14"/>
    </row>
    <row r="467" spans="5:5" x14ac:dyDescent="0.35">
      <c r="E467" s="14"/>
    </row>
    <row r="468" spans="5:5" x14ac:dyDescent="0.35">
      <c r="E468" s="14"/>
    </row>
    <row r="469" spans="5:5" x14ac:dyDescent="0.35">
      <c r="E469" s="14"/>
    </row>
    <row r="470" spans="5:5" x14ac:dyDescent="0.35">
      <c r="E470" s="14"/>
    </row>
    <row r="471" spans="5:5" x14ac:dyDescent="0.35">
      <c r="E471" s="14"/>
    </row>
    <row r="472" spans="5:5" x14ac:dyDescent="0.35">
      <c r="E472" s="14"/>
    </row>
    <row r="473" spans="5:5" x14ac:dyDescent="0.35">
      <c r="E473" s="14"/>
    </row>
    <row r="474" spans="5:5" x14ac:dyDescent="0.35">
      <c r="E474" s="14"/>
    </row>
    <row r="475" spans="5:5" x14ac:dyDescent="0.35">
      <c r="E475" s="14"/>
    </row>
    <row r="476" spans="5:5" x14ac:dyDescent="0.35">
      <c r="E476" s="14"/>
    </row>
    <row r="477" spans="5:5" x14ac:dyDescent="0.35">
      <c r="E477" s="14"/>
    </row>
    <row r="478" spans="5:5" x14ac:dyDescent="0.35">
      <c r="E478" s="14"/>
    </row>
    <row r="479" spans="5:5" x14ac:dyDescent="0.35">
      <c r="E479" s="14"/>
    </row>
    <row r="480" spans="5:5" x14ac:dyDescent="0.35">
      <c r="E480" s="14"/>
    </row>
    <row r="481" spans="5:5" x14ac:dyDescent="0.35">
      <c r="E481" s="14"/>
    </row>
    <row r="482" spans="5:5" x14ac:dyDescent="0.35">
      <c r="E482" s="14"/>
    </row>
    <row r="483" spans="5:5" x14ac:dyDescent="0.35">
      <c r="E483" s="14"/>
    </row>
    <row r="484" spans="5:5" x14ac:dyDescent="0.35">
      <c r="E484" s="14"/>
    </row>
    <row r="485" spans="5:5" x14ac:dyDescent="0.35">
      <c r="E485" s="14"/>
    </row>
    <row r="486" spans="5:5" x14ac:dyDescent="0.35">
      <c r="E486" s="14"/>
    </row>
    <row r="487" spans="5:5" x14ac:dyDescent="0.35">
      <c r="E487" s="14"/>
    </row>
    <row r="488" spans="5:5" x14ac:dyDescent="0.35">
      <c r="E488" s="14"/>
    </row>
    <row r="489" spans="5:5" x14ac:dyDescent="0.35">
      <c r="E489" s="14"/>
    </row>
    <row r="490" spans="5:5" x14ac:dyDescent="0.35">
      <c r="E490" s="14"/>
    </row>
    <row r="491" spans="5:5" x14ac:dyDescent="0.35">
      <c r="E491" s="14"/>
    </row>
    <row r="492" spans="5:5" x14ac:dyDescent="0.35">
      <c r="E492" s="14"/>
    </row>
    <row r="493" spans="5:5" x14ac:dyDescent="0.35">
      <c r="E493" s="14"/>
    </row>
    <row r="494" spans="5:5" x14ac:dyDescent="0.35">
      <c r="E494" s="14"/>
    </row>
    <row r="495" spans="5:5" x14ac:dyDescent="0.35">
      <c r="E495" s="14"/>
    </row>
    <row r="496" spans="5:5" x14ac:dyDescent="0.35">
      <c r="E496" s="14"/>
    </row>
    <row r="497" spans="5:5" x14ac:dyDescent="0.35">
      <c r="E497" s="14"/>
    </row>
    <row r="498" spans="5:5" x14ac:dyDescent="0.35">
      <c r="E498" s="14"/>
    </row>
    <row r="499" spans="5:5" x14ac:dyDescent="0.35">
      <c r="E499" s="14"/>
    </row>
    <row r="500" spans="5:5" x14ac:dyDescent="0.35">
      <c r="E500" s="14"/>
    </row>
    <row r="501" spans="5:5" x14ac:dyDescent="0.35">
      <c r="E501" s="14"/>
    </row>
    <row r="502" spans="5:5" x14ac:dyDescent="0.35">
      <c r="E502" s="14"/>
    </row>
    <row r="503" spans="5:5" x14ac:dyDescent="0.35">
      <c r="E503" s="14"/>
    </row>
    <row r="504" spans="5:5" x14ac:dyDescent="0.35">
      <c r="E504" s="14"/>
    </row>
    <row r="505" spans="5:5" x14ac:dyDescent="0.35">
      <c r="E505" s="14"/>
    </row>
    <row r="506" spans="5:5" x14ac:dyDescent="0.35">
      <c r="E506" s="14"/>
    </row>
    <row r="507" spans="5:5" x14ac:dyDescent="0.35">
      <c r="E507" s="14"/>
    </row>
    <row r="508" spans="5:5" x14ac:dyDescent="0.35">
      <c r="E508" s="14"/>
    </row>
    <row r="509" spans="5:5" x14ac:dyDescent="0.35">
      <c r="E509" s="14"/>
    </row>
    <row r="510" spans="5:5" x14ac:dyDescent="0.35">
      <c r="E510" s="14"/>
    </row>
    <row r="511" spans="5:5" x14ac:dyDescent="0.35">
      <c r="E511" s="14"/>
    </row>
    <row r="512" spans="5:5" x14ac:dyDescent="0.35">
      <c r="E512" s="14"/>
    </row>
    <row r="513" spans="5:5" x14ac:dyDescent="0.35">
      <c r="E513" s="14"/>
    </row>
    <row r="514" spans="5:5" x14ac:dyDescent="0.35">
      <c r="E514" s="14"/>
    </row>
    <row r="515" spans="5:5" x14ac:dyDescent="0.35">
      <c r="E515" s="14"/>
    </row>
    <row r="516" spans="5:5" x14ac:dyDescent="0.35">
      <c r="E516" s="14"/>
    </row>
    <row r="517" spans="5:5" x14ac:dyDescent="0.35">
      <c r="E517" s="14"/>
    </row>
    <row r="518" spans="5:5" x14ac:dyDescent="0.35">
      <c r="E518" s="14"/>
    </row>
    <row r="519" spans="5:5" x14ac:dyDescent="0.35">
      <c r="E519" s="14"/>
    </row>
    <row r="520" spans="5:5" x14ac:dyDescent="0.35">
      <c r="E520" s="14"/>
    </row>
    <row r="521" spans="5:5" x14ac:dyDescent="0.35">
      <c r="E521" s="14"/>
    </row>
    <row r="522" spans="5:5" x14ac:dyDescent="0.35">
      <c r="E522" s="14"/>
    </row>
    <row r="523" spans="5:5" x14ac:dyDescent="0.35">
      <c r="E523" s="14"/>
    </row>
    <row r="524" spans="5:5" x14ac:dyDescent="0.35">
      <c r="E524" s="14"/>
    </row>
    <row r="525" spans="5:5" x14ac:dyDescent="0.35">
      <c r="E525" s="14"/>
    </row>
    <row r="526" spans="5:5" x14ac:dyDescent="0.35">
      <c r="E526" s="14"/>
    </row>
    <row r="527" spans="5:5" x14ac:dyDescent="0.35">
      <c r="E527" s="14"/>
    </row>
    <row r="528" spans="5:5" x14ac:dyDescent="0.35">
      <c r="E528" s="14"/>
    </row>
    <row r="529" spans="5:5" x14ac:dyDescent="0.35">
      <c r="E529" s="14"/>
    </row>
    <row r="530" spans="5:5" x14ac:dyDescent="0.35">
      <c r="E530" s="14"/>
    </row>
    <row r="531" spans="5:5" x14ac:dyDescent="0.35">
      <c r="E531" s="14"/>
    </row>
    <row r="532" spans="5:5" x14ac:dyDescent="0.35">
      <c r="E532" s="14"/>
    </row>
    <row r="533" spans="5:5" x14ac:dyDescent="0.35">
      <c r="E533" s="14"/>
    </row>
    <row r="534" spans="5:5" x14ac:dyDescent="0.35">
      <c r="E534" s="14"/>
    </row>
    <row r="535" spans="5:5" x14ac:dyDescent="0.35">
      <c r="E535" s="14"/>
    </row>
    <row r="536" spans="5:5" x14ac:dyDescent="0.35">
      <c r="E536" s="14"/>
    </row>
    <row r="537" spans="5:5" x14ac:dyDescent="0.35">
      <c r="E537" s="14"/>
    </row>
    <row r="538" spans="5:5" x14ac:dyDescent="0.35">
      <c r="E538" s="14"/>
    </row>
    <row r="539" spans="5:5" x14ac:dyDescent="0.35">
      <c r="E539" s="14"/>
    </row>
    <row r="540" spans="5:5" x14ac:dyDescent="0.35">
      <c r="E540" s="14"/>
    </row>
    <row r="541" spans="5:5" x14ac:dyDescent="0.35">
      <c r="E541" s="14"/>
    </row>
    <row r="542" spans="5:5" x14ac:dyDescent="0.35">
      <c r="E542" s="14"/>
    </row>
    <row r="543" spans="5:5" x14ac:dyDescent="0.35">
      <c r="E543" s="14"/>
    </row>
    <row r="544" spans="5:5" x14ac:dyDescent="0.35">
      <c r="E544" s="14"/>
    </row>
    <row r="545" spans="5:5" x14ac:dyDescent="0.35">
      <c r="E545" s="14"/>
    </row>
    <row r="546" spans="5:5" x14ac:dyDescent="0.35">
      <c r="E546" s="14"/>
    </row>
    <row r="547" spans="5:5" x14ac:dyDescent="0.35">
      <c r="E547" s="14"/>
    </row>
    <row r="548" spans="5:5" x14ac:dyDescent="0.35">
      <c r="E548" s="14"/>
    </row>
    <row r="549" spans="5:5" x14ac:dyDescent="0.35">
      <c r="E549" s="14"/>
    </row>
    <row r="550" spans="5:5" x14ac:dyDescent="0.35">
      <c r="E550" s="14"/>
    </row>
    <row r="551" spans="5:5" x14ac:dyDescent="0.35">
      <c r="E551" s="14"/>
    </row>
    <row r="552" spans="5:5" x14ac:dyDescent="0.35">
      <c r="E552" s="14"/>
    </row>
    <row r="553" spans="5:5" x14ac:dyDescent="0.35">
      <c r="E553" s="14"/>
    </row>
    <row r="554" spans="5:5" x14ac:dyDescent="0.35">
      <c r="E554" s="14"/>
    </row>
    <row r="555" spans="5:5" x14ac:dyDescent="0.35">
      <c r="E555" s="14"/>
    </row>
    <row r="556" spans="5:5" x14ac:dyDescent="0.35">
      <c r="E556" s="14"/>
    </row>
    <row r="557" spans="5:5" x14ac:dyDescent="0.35">
      <c r="E557" s="14"/>
    </row>
    <row r="558" spans="5:5" x14ac:dyDescent="0.35">
      <c r="E558" s="14"/>
    </row>
    <row r="559" spans="5:5" x14ac:dyDescent="0.35">
      <c r="E559" s="14"/>
    </row>
    <row r="560" spans="5:5" x14ac:dyDescent="0.35">
      <c r="E560" s="14"/>
    </row>
    <row r="561" spans="5:5" x14ac:dyDescent="0.35">
      <c r="E561" s="14"/>
    </row>
    <row r="562" spans="5:5" x14ac:dyDescent="0.35">
      <c r="E562" s="14"/>
    </row>
    <row r="563" spans="5:5" x14ac:dyDescent="0.35">
      <c r="E563" s="14"/>
    </row>
    <row r="564" spans="5:5" x14ac:dyDescent="0.35">
      <c r="E564" s="14"/>
    </row>
    <row r="565" spans="5:5" x14ac:dyDescent="0.35">
      <c r="E565" s="14"/>
    </row>
    <row r="566" spans="5:5" x14ac:dyDescent="0.35">
      <c r="E566" s="14"/>
    </row>
    <row r="567" spans="5:5" x14ac:dyDescent="0.35">
      <c r="E567" s="14"/>
    </row>
    <row r="568" spans="5:5" x14ac:dyDescent="0.35">
      <c r="E568" s="14"/>
    </row>
    <row r="569" spans="5:5" x14ac:dyDescent="0.35">
      <c r="E569" s="14"/>
    </row>
    <row r="570" spans="5:5" x14ac:dyDescent="0.35">
      <c r="E570" s="14"/>
    </row>
    <row r="571" spans="5:5" x14ac:dyDescent="0.35">
      <c r="E571" s="14"/>
    </row>
    <row r="572" spans="5:5" x14ac:dyDescent="0.35">
      <c r="E572" s="14"/>
    </row>
    <row r="573" spans="5:5" x14ac:dyDescent="0.35">
      <c r="E573" s="14"/>
    </row>
    <row r="574" spans="5:5" x14ac:dyDescent="0.35">
      <c r="E574" s="14"/>
    </row>
    <row r="575" spans="5:5" x14ac:dyDescent="0.35">
      <c r="E575" s="14"/>
    </row>
    <row r="576" spans="5:5" x14ac:dyDescent="0.35">
      <c r="E576" s="14"/>
    </row>
    <row r="577" spans="5:5" x14ac:dyDescent="0.35">
      <c r="E577" s="14"/>
    </row>
    <row r="578" spans="5:5" x14ac:dyDescent="0.35">
      <c r="E578" s="14"/>
    </row>
    <row r="579" spans="5:5" x14ac:dyDescent="0.35">
      <c r="E579" s="14"/>
    </row>
    <row r="580" spans="5:5" x14ac:dyDescent="0.35">
      <c r="E580" s="14"/>
    </row>
    <row r="581" spans="5:5" x14ac:dyDescent="0.35">
      <c r="E581" s="14"/>
    </row>
    <row r="582" spans="5:5" x14ac:dyDescent="0.35">
      <c r="E582" s="14"/>
    </row>
    <row r="583" spans="5:5" x14ac:dyDescent="0.35">
      <c r="E583" s="14"/>
    </row>
    <row r="584" spans="5:5" x14ac:dyDescent="0.35">
      <c r="E584" s="14"/>
    </row>
    <row r="585" spans="5:5" x14ac:dyDescent="0.35">
      <c r="E585" s="14"/>
    </row>
    <row r="586" spans="5:5" x14ac:dyDescent="0.35">
      <c r="E586" s="14"/>
    </row>
    <row r="587" spans="5:5" x14ac:dyDescent="0.35">
      <c r="E587" s="14"/>
    </row>
    <row r="588" spans="5:5" x14ac:dyDescent="0.35">
      <c r="E588" s="14"/>
    </row>
    <row r="589" spans="5:5" x14ac:dyDescent="0.35">
      <c r="E589" s="14"/>
    </row>
    <row r="590" spans="5:5" x14ac:dyDescent="0.35">
      <c r="E590" s="14"/>
    </row>
    <row r="591" spans="5:5" x14ac:dyDescent="0.35">
      <c r="E591" s="14"/>
    </row>
    <row r="592" spans="5:5" x14ac:dyDescent="0.35">
      <c r="E592" s="14"/>
    </row>
    <row r="593" spans="5:5" x14ac:dyDescent="0.35">
      <c r="E593" s="14"/>
    </row>
    <row r="594" spans="5:5" x14ac:dyDescent="0.35">
      <c r="E594" s="14"/>
    </row>
    <row r="595" spans="5:5" x14ac:dyDescent="0.35">
      <c r="E595" s="14"/>
    </row>
    <row r="596" spans="5:5" x14ac:dyDescent="0.35">
      <c r="E596" s="14"/>
    </row>
    <row r="597" spans="5:5" x14ac:dyDescent="0.35">
      <c r="E597" s="14"/>
    </row>
    <row r="598" spans="5:5" x14ac:dyDescent="0.35">
      <c r="E598" s="14"/>
    </row>
    <row r="599" spans="5:5" x14ac:dyDescent="0.35">
      <c r="E599" s="14"/>
    </row>
    <row r="600" spans="5:5" x14ac:dyDescent="0.35">
      <c r="E600" s="14"/>
    </row>
    <row r="601" spans="5:5" x14ac:dyDescent="0.35">
      <c r="E601" s="14"/>
    </row>
    <row r="602" spans="5:5" x14ac:dyDescent="0.35">
      <c r="E602" s="14"/>
    </row>
    <row r="603" spans="5:5" x14ac:dyDescent="0.35">
      <c r="E603" s="14"/>
    </row>
    <row r="604" spans="5:5" x14ac:dyDescent="0.35">
      <c r="E604" s="14"/>
    </row>
    <row r="605" spans="5:5" x14ac:dyDescent="0.35">
      <c r="E605" s="14"/>
    </row>
    <row r="606" spans="5:5" x14ac:dyDescent="0.35">
      <c r="E606" s="14"/>
    </row>
    <row r="607" spans="5:5" x14ac:dyDescent="0.35">
      <c r="E607" s="14"/>
    </row>
    <row r="608" spans="5:5" x14ac:dyDescent="0.35">
      <c r="E608" s="14"/>
    </row>
    <row r="609" spans="5:5" x14ac:dyDescent="0.35">
      <c r="E609" s="14"/>
    </row>
    <row r="610" spans="5:5" x14ac:dyDescent="0.35">
      <c r="E610" s="14"/>
    </row>
    <row r="611" spans="5:5" x14ac:dyDescent="0.35">
      <c r="E611" s="14"/>
    </row>
    <row r="612" spans="5:5" x14ac:dyDescent="0.35">
      <c r="E612" s="14"/>
    </row>
    <row r="613" spans="5:5" x14ac:dyDescent="0.35">
      <c r="E613" s="14"/>
    </row>
    <row r="614" spans="5:5" x14ac:dyDescent="0.35">
      <c r="E614" s="14"/>
    </row>
    <row r="615" spans="5:5" x14ac:dyDescent="0.35">
      <c r="E615" s="14"/>
    </row>
    <row r="616" spans="5:5" x14ac:dyDescent="0.35">
      <c r="E616" s="14"/>
    </row>
    <row r="617" spans="5:5" x14ac:dyDescent="0.35">
      <c r="E617" s="14"/>
    </row>
    <row r="618" spans="5:5" x14ac:dyDescent="0.35">
      <c r="E618" s="14"/>
    </row>
    <row r="619" spans="5:5" x14ac:dyDescent="0.35">
      <c r="E619" s="14"/>
    </row>
    <row r="620" spans="5:5" x14ac:dyDescent="0.35">
      <c r="E620" s="14"/>
    </row>
    <row r="621" spans="5:5" x14ac:dyDescent="0.35">
      <c r="E621" s="14"/>
    </row>
    <row r="622" spans="5:5" x14ac:dyDescent="0.35">
      <c r="E622" s="14"/>
    </row>
    <row r="623" spans="5:5" x14ac:dyDescent="0.35">
      <c r="E623" s="14"/>
    </row>
    <row r="624" spans="5:5" x14ac:dyDescent="0.35">
      <c r="E624" s="14"/>
    </row>
    <row r="625" spans="5:5" x14ac:dyDescent="0.35">
      <c r="E625" s="14"/>
    </row>
    <row r="626" spans="5:5" x14ac:dyDescent="0.35">
      <c r="E626" s="14"/>
    </row>
    <row r="627" spans="5:5" x14ac:dyDescent="0.35">
      <c r="E627" s="14"/>
    </row>
    <row r="628" spans="5:5" x14ac:dyDescent="0.35">
      <c r="E628" s="14"/>
    </row>
    <row r="629" spans="5:5" x14ac:dyDescent="0.35">
      <c r="E629" s="14"/>
    </row>
    <row r="630" spans="5:5" x14ac:dyDescent="0.35">
      <c r="E630" s="14"/>
    </row>
    <row r="631" spans="5:5" x14ac:dyDescent="0.35">
      <c r="E631" s="14"/>
    </row>
    <row r="632" spans="5:5" x14ac:dyDescent="0.35">
      <c r="E632" s="14"/>
    </row>
    <row r="633" spans="5:5" x14ac:dyDescent="0.35">
      <c r="E633" s="14"/>
    </row>
    <row r="634" spans="5:5" x14ac:dyDescent="0.35">
      <c r="E634" s="14"/>
    </row>
    <row r="635" spans="5:5" x14ac:dyDescent="0.35">
      <c r="E635" s="14"/>
    </row>
    <row r="636" spans="5:5" x14ac:dyDescent="0.35">
      <c r="E636" s="14"/>
    </row>
    <row r="637" spans="5:5" x14ac:dyDescent="0.35">
      <c r="E637" s="14"/>
    </row>
    <row r="638" spans="5:5" x14ac:dyDescent="0.35">
      <c r="E638" s="14"/>
    </row>
    <row r="639" spans="5:5" x14ac:dyDescent="0.35">
      <c r="E639" s="14"/>
    </row>
    <row r="640" spans="5:5" x14ac:dyDescent="0.35">
      <c r="E640" s="14"/>
    </row>
    <row r="641" spans="5:5" x14ac:dyDescent="0.35">
      <c r="E641" s="14"/>
    </row>
    <row r="642" spans="5:5" x14ac:dyDescent="0.35">
      <c r="E642" s="14"/>
    </row>
    <row r="643" spans="5:5" x14ac:dyDescent="0.35">
      <c r="E643" s="14"/>
    </row>
    <row r="644" spans="5:5" x14ac:dyDescent="0.35">
      <c r="E644" s="14"/>
    </row>
    <row r="645" spans="5:5" x14ac:dyDescent="0.35">
      <c r="E645" s="14"/>
    </row>
    <row r="646" spans="5:5" x14ac:dyDescent="0.35">
      <c r="E646" s="14"/>
    </row>
    <row r="647" spans="5:5" x14ac:dyDescent="0.35">
      <c r="E647" s="14"/>
    </row>
    <row r="648" spans="5:5" x14ac:dyDescent="0.35">
      <c r="E648" s="14"/>
    </row>
    <row r="649" spans="5:5" x14ac:dyDescent="0.35">
      <c r="E649" s="14"/>
    </row>
    <row r="650" spans="5:5" x14ac:dyDescent="0.35">
      <c r="E650" s="14"/>
    </row>
    <row r="651" spans="5:5" x14ac:dyDescent="0.35">
      <c r="E651" s="14"/>
    </row>
    <row r="652" spans="5:5" x14ac:dyDescent="0.35">
      <c r="E652" s="14"/>
    </row>
    <row r="653" spans="5:5" x14ac:dyDescent="0.35">
      <c r="E653" s="14"/>
    </row>
    <row r="654" spans="5:5" x14ac:dyDescent="0.35">
      <c r="E654" s="14"/>
    </row>
    <row r="655" spans="5:5" x14ac:dyDescent="0.35">
      <c r="E655" s="14"/>
    </row>
    <row r="656" spans="5:5" x14ac:dyDescent="0.35">
      <c r="E656" s="14"/>
    </row>
    <row r="657" spans="5:5" x14ac:dyDescent="0.35">
      <c r="E657" s="14"/>
    </row>
    <row r="658" spans="5:5" x14ac:dyDescent="0.35">
      <c r="E658" s="14"/>
    </row>
    <row r="659" spans="5:5" x14ac:dyDescent="0.35">
      <c r="E659" s="14"/>
    </row>
    <row r="660" spans="5:5" x14ac:dyDescent="0.35">
      <c r="E660" s="14"/>
    </row>
    <row r="661" spans="5:5" x14ac:dyDescent="0.35">
      <c r="E661" s="14"/>
    </row>
    <row r="662" spans="5:5" x14ac:dyDescent="0.35">
      <c r="E662" s="14"/>
    </row>
    <row r="663" spans="5:5" x14ac:dyDescent="0.35">
      <c r="E663" s="14"/>
    </row>
    <row r="664" spans="5:5" x14ac:dyDescent="0.35">
      <c r="E664" s="14"/>
    </row>
    <row r="665" spans="5:5" x14ac:dyDescent="0.35">
      <c r="E665" s="14"/>
    </row>
    <row r="666" spans="5:5" x14ac:dyDescent="0.35">
      <c r="E666" s="14"/>
    </row>
    <row r="667" spans="5:5" x14ac:dyDescent="0.35">
      <c r="E667" s="14"/>
    </row>
    <row r="668" spans="5:5" x14ac:dyDescent="0.35">
      <c r="E668" s="14"/>
    </row>
    <row r="669" spans="5:5" x14ac:dyDescent="0.35">
      <c r="E669" s="14"/>
    </row>
    <row r="670" spans="5:5" x14ac:dyDescent="0.35">
      <c r="E670" s="14"/>
    </row>
    <row r="671" spans="5:5" x14ac:dyDescent="0.35">
      <c r="E671" s="14"/>
    </row>
    <row r="672" spans="5:5" x14ac:dyDescent="0.35">
      <c r="E672" s="14"/>
    </row>
    <row r="673" spans="5:5" x14ac:dyDescent="0.35">
      <c r="E673" s="14"/>
    </row>
    <row r="674" spans="5:5" x14ac:dyDescent="0.35">
      <c r="E674" s="14"/>
    </row>
    <row r="675" spans="5:5" x14ac:dyDescent="0.35">
      <c r="E675" s="14"/>
    </row>
    <row r="676" spans="5:5" x14ac:dyDescent="0.35">
      <c r="E676" s="14"/>
    </row>
    <row r="677" spans="5:5" x14ac:dyDescent="0.35">
      <c r="E677" s="14"/>
    </row>
    <row r="678" spans="5:5" x14ac:dyDescent="0.35">
      <c r="E678" s="14"/>
    </row>
    <row r="679" spans="5:5" x14ac:dyDescent="0.35">
      <c r="E679" s="14"/>
    </row>
    <row r="680" spans="5:5" x14ac:dyDescent="0.35">
      <c r="E680" s="14"/>
    </row>
    <row r="681" spans="5:5" x14ac:dyDescent="0.35">
      <c r="E681" s="14"/>
    </row>
    <row r="682" spans="5:5" x14ac:dyDescent="0.35">
      <c r="E682" s="14"/>
    </row>
    <row r="683" spans="5:5" x14ac:dyDescent="0.35">
      <c r="E683" s="14"/>
    </row>
    <row r="684" spans="5:5" x14ac:dyDescent="0.35">
      <c r="E684" s="14"/>
    </row>
    <row r="685" spans="5:5" x14ac:dyDescent="0.35">
      <c r="E685" s="14"/>
    </row>
    <row r="686" spans="5:5" x14ac:dyDescent="0.35">
      <c r="E686" s="14"/>
    </row>
    <row r="687" spans="5:5" x14ac:dyDescent="0.35">
      <c r="E687" s="14"/>
    </row>
    <row r="688" spans="5:5" x14ac:dyDescent="0.35">
      <c r="E688" s="14"/>
    </row>
    <row r="689" spans="5:5" x14ac:dyDescent="0.35">
      <c r="E689" s="14"/>
    </row>
    <row r="690" spans="5:5" x14ac:dyDescent="0.35">
      <c r="E690" s="14"/>
    </row>
    <row r="691" spans="5:5" x14ac:dyDescent="0.35">
      <c r="E691" s="14"/>
    </row>
    <row r="692" spans="5:5" x14ac:dyDescent="0.35">
      <c r="E692" s="14"/>
    </row>
    <row r="693" spans="5:5" x14ac:dyDescent="0.35">
      <c r="E693" s="14"/>
    </row>
    <row r="694" spans="5:5" x14ac:dyDescent="0.35">
      <c r="E694" s="14"/>
    </row>
    <row r="695" spans="5:5" x14ac:dyDescent="0.35">
      <c r="E695" s="14"/>
    </row>
    <row r="696" spans="5:5" x14ac:dyDescent="0.35">
      <c r="E696" s="14"/>
    </row>
    <row r="697" spans="5:5" x14ac:dyDescent="0.35">
      <c r="E697" s="14"/>
    </row>
    <row r="698" spans="5:5" x14ac:dyDescent="0.35">
      <c r="E698" s="14"/>
    </row>
    <row r="699" spans="5:5" x14ac:dyDescent="0.35">
      <c r="E699" s="14"/>
    </row>
    <row r="700" spans="5:5" x14ac:dyDescent="0.35">
      <c r="E700" s="14"/>
    </row>
    <row r="701" spans="5:5" x14ac:dyDescent="0.35">
      <c r="E701" s="14"/>
    </row>
    <row r="702" spans="5:5" x14ac:dyDescent="0.35">
      <c r="E702" s="14"/>
    </row>
    <row r="703" spans="5:5" x14ac:dyDescent="0.35">
      <c r="E703" s="14"/>
    </row>
    <row r="704" spans="5:5" x14ac:dyDescent="0.35">
      <c r="E704" s="14"/>
    </row>
    <row r="705" spans="5:5" x14ac:dyDescent="0.35">
      <c r="E705" s="14"/>
    </row>
    <row r="706" spans="5:5" x14ac:dyDescent="0.35">
      <c r="E706" s="14"/>
    </row>
    <row r="707" spans="5:5" x14ac:dyDescent="0.35">
      <c r="E707" s="14"/>
    </row>
    <row r="708" spans="5:5" x14ac:dyDescent="0.35">
      <c r="E708" s="14"/>
    </row>
    <row r="709" spans="5:5" x14ac:dyDescent="0.35">
      <c r="E709" s="14"/>
    </row>
    <row r="710" spans="5:5" x14ac:dyDescent="0.35">
      <c r="E710" s="14"/>
    </row>
    <row r="711" spans="5:5" x14ac:dyDescent="0.35">
      <c r="E711" s="14"/>
    </row>
    <row r="712" spans="5:5" x14ac:dyDescent="0.35">
      <c r="E712" s="14"/>
    </row>
    <row r="713" spans="5:5" x14ac:dyDescent="0.35">
      <c r="E713" s="14"/>
    </row>
    <row r="714" spans="5:5" x14ac:dyDescent="0.35">
      <c r="E714" s="14"/>
    </row>
    <row r="715" spans="5:5" x14ac:dyDescent="0.35">
      <c r="E715" s="14"/>
    </row>
    <row r="716" spans="5:5" x14ac:dyDescent="0.35">
      <c r="E716" s="14"/>
    </row>
    <row r="717" spans="5:5" x14ac:dyDescent="0.35">
      <c r="E717" s="14"/>
    </row>
    <row r="718" spans="5:5" x14ac:dyDescent="0.35">
      <c r="E718" s="14"/>
    </row>
    <row r="719" spans="5:5" x14ac:dyDescent="0.35">
      <c r="E719" s="14"/>
    </row>
    <row r="720" spans="5:5" x14ac:dyDescent="0.35">
      <c r="E720" s="14"/>
    </row>
    <row r="721" spans="5:5" x14ac:dyDescent="0.35">
      <c r="E721" s="14"/>
    </row>
    <row r="722" spans="5:5" x14ac:dyDescent="0.35">
      <c r="E722" s="14"/>
    </row>
    <row r="723" spans="5:5" x14ac:dyDescent="0.35">
      <c r="E723" s="14"/>
    </row>
    <row r="724" spans="5:5" x14ac:dyDescent="0.35">
      <c r="E724" s="14"/>
    </row>
    <row r="725" spans="5:5" x14ac:dyDescent="0.35">
      <c r="E725" s="14"/>
    </row>
    <row r="726" spans="5:5" x14ac:dyDescent="0.35">
      <c r="E726" s="14"/>
    </row>
    <row r="727" spans="5:5" x14ac:dyDescent="0.35">
      <c r="E727" s="14"/>
    </row>
    <row r="728" spans="5:5" x14ac:dyDescent="0.35">
      <c r="E728" s="14"/>
    </row>
    <row r="729" spans="5:5" x14ac:dyDescent="0.35">
      <c r="E729" s="14"/>
    </row>
    <row r="730" spans="5:5" x14ac:dyDescent="0.35">
      <c r="E730" s="14"/>
    </row>
    <row r="731" spans="5:5" x14ac:dyDescent="0.35">
      <c r="E731" s="14"/>
    </row>
    <row r="732" spans="5:5" x14ac:dyDescent="0.35">
      <c r="E732" s="14"/>
    </row>
    <row r="733" spans="5:5" x14ac:dyDescent="0.35">
      <c r="E733" s="14"/>
    </row>
    <row r="734" spans="5:5" x14ac:dyDescent="0.35">
      <c r="E734" s="14"/>
    </row>
    <row r="735" spans="5:5" x14ac:dyDescent="0.35">
      <c r="E735" s="14"/>
    </row>
    <row r="736" spans="5:5" x14ac:dyDescent="0.35">
      <c r="E736" s="14"/>
    </row>
    <row r="737" spans="5:5" x14ac:dyDescent="0.35">
      <c r="E737" s="14"/>
    </row>
    <row r="738" spans="5:5" x14ac:dyDescent="0.35">
      <c r="E738" s="14"/>
    </row>
    <row r="739" spans="5:5" x14ac:dyDescent="0.35">
      <c r="E739" s="14"/>
    </row>
    <row r="740" spans="5:5" x14ac:dyDescent="0.35">
      <c r="E740" s="14"/>
    </row>
    <row r="741" spans="5:5" x14ac:dyDescent="0.35">
      <c r="E741" s="14"/>
    </row>
    <row r="742" spans="5:5" x14ac:dyDescent="0.35">
      <c r="E742" s="14"/>
    </row>
    <row r="743" spans="5:5" x14ac:dyDescent="0.35">
      <c r="E743" s="14"/>
    </row>
    <row r="744" spans="5:5" x14ac:dyDescent="0.35">
      <c r="E744" s="14"/>
    </row>
    <row r="745" spans="5:5" x14ac:dyDescent="0.35">
      <c r="E745" s="14"/>
    </row>
    <row r="746" spans="5:5" x14ac:dyDescent="0.35">
      <c r="E746" s="14"/>
    </row>
    <row r="747" spans="5:5" x14ac:dyDescent="0.35">
      <c r="E747" s="14"/>
    </row>
    <row r="748" spans="5:5" x14ac:dyDescent="0.35">
      <c r="E748" s="14"/>
    </row>
    <row r="749" spans="5:5" x14ac:dyDescent="0.35">
      <c r="E749" s="14"/>
    </row>
    <row r="750" spans="5:5" x14ac:dyDescent="0.35">
      <c r="E750" s="14"/>
    </row>
    <row r="751" spans="5:5" x14ac:dyDescent="0.35">
      <c r="E751" s="14"/>
    </row>
    <row r="752" spans="5:5" x14ac:dyDescent="0.35">
      <c r="E752" s="14"/>
    </row>
    <row r="753" spans="5:5" x14ac:dyDescent="0.35">
      <c r="E753" s="14"/>
    </row>
    <row r="754" spans="5:5" x14ac:dyDescent="0.35">
      <c r="E754" s="14"/>
    </row>
    <row r="755" spans="5:5" x14ac:dyDescent="0.35">
      <c r="E755" s="14"/>
    </row>
    <row r="756" spans="5:5" x14ac:dyDescent="0.35">
      <c r="E756" s="14"/>
    </row>
    <row r="757" spans="5:5" x14ac:dyDescent="0.35">
      <c r="E757" s="14"/>
    </row>
    <row r="758" spans="5:5" x14ac:dyDescent="0.35">
      <c r="E758" s="14"/>
    </row>
    <row r="759" spans="5:5" x14ac:dyDescent="0.35">
      <c r="E759" s="14"/>
    </row>
    <row r="760" spans="5:5" x14ac:dyDescent="0.35">
      <c r="E760" s="14"/>
    </row>
    <row r="761" spans="5:5" x14ac:dyDescent="0.35">
      <c r="E761" s="14"/>
    </row>
    <row r="762" spans="5:5" x14ac:dyDescent="0.35">
      <c r="E762" s="14"/>
    </row>
    <row r="763" spans="5:5" x14ac:dyDescent="0.35">
      <c r="E763" s="14"/>
    </row>
    <row r="764" spans="5:5" x14ac:dyDescent="0.35">
      <c r="E764" s="14"/>
    </row>
    <row r="765" spans="5:5" x14ac:dyDescent="0.35">
      <c r="E765" s="14"/>
    </row>
    <row r="766" spans="5:5" x14ac:dyDescent="0.35">
      <c r="E766" s="14"/>
    </row>
    <row r="767" spans="5:5" x14ac:dyDescent="0.35">
      <c r="E767" s="14"/>
    </row>
    <row r="768" spans="5:5" x14ac:dyDescent="0.35">
      <c r="E768" s="14"/>
    </row>
    <row r="769" spans="5:5" x14ac:dyDescent="0.35">
      <c r="E769" s="14"/>
    </row>
    <row r="770" spans="5:5" x14ac:dyDescent="0.35">
      <c r="E770" s="14"/>
    </row>
    <row r="771" spans="5:5" x14ac:dyDescent="0.35">
      <c r="E771" s="14"/>
    </row>
    <row r="772" spans="5:5" x14ac:dyDescent="0.35">
      <c r="E772" s="14"/>
    </row>
    <row r="773" spans="5:5" x14ac:dyDescent="0.35">
      <c r="E773" s="14"/>
    </row>
    <row r="774" spans="5:5" x14ac:dyDescent="0.35">
      <c r="E774" s="14"/>
    </row>
    <row r="775" spans="5:5" x14ac:dyDescent="0.35">
      <c r="E775" s="14"/>
    </row>
    <row r="776" spans="5:5" x14ac:dyDescent="0.35">
      <c r="E776" s="14"/>
    </row>
    <row r="777" spans="5:5" x14ac:dyDescent="0.35">
      <c r="E777" s="14"/>
    </row>
    <row r="778" spans="5:5" x14ac:dyDescent="0.35">
      <c r="E778" s="14"/>
    </row>
    <row r="779" spans="5:5" x14ac:dyDescent="0.35">
      <c r="E779" s="14"/>
    </row>
    <row r="780" spans="5:5" x14ac:dyDescent="0.35">
      <c r="E780" s="14"/>
    </row>
    <row r="781" spans="5:5" x14ac:dyDescent="0.35">
      <c r="E781" s="14"/>
    </row>
    <row r="782" spans="5:5" x14ac:dyDescent="0.35">
      <c r="E782" s="14"/>
    </row>
    <row r="783" spans="5:5" x14ac:dyDescent="0.35">
      <c r="E783" s="14"/>
    </row>
    <row r="784" spans="5:5" x14ac:dyDescent="0.35">
      <c r="E784" s="14"/>
    </row>
    <row r="785" spans="5:5" x14ac:dyDescent="0.35">
      <c r="E785" s="14"/>
    </row>
    <row r="786" spans="5:5" x14ac:dyDescent="0.35">
      <c r="E786" s="14"/>
    </row>
    <row r="787" spans="5:5" x14ac:dyDescent="0.35">
      <c r="E787" s="14"/>
    </row>
    <row r="788" spans="5:5" x14ac:dyDescent="0.35">
      <c r="E788" s="14"/>
    </row>
    <row r="789" spans="5:5" x14ac:dyDescent="0.35">
      <c r="E789" s="14"/>
    </row>
    <row r="790" spans="5:5" x14ac:dyDescent="0.35">
      <c r="E790" s="14"/>
    </row>
    <row r="791" spans="5:5" x14ac:dyDescent="0.35">
      <c r="E791" s="14"/>
    </row>
    <row r="792" spans="5:5" x14ac:dyDescent="0.35">
      <c r="E792" s="14"/>
    </row>
    <row r="793" spans="5:5" x14ac:dyDescent="0.35">
      <c r="E793" s="14"/>
    </row>
    <row r="794" spans="5:5" x14ac:dyDescent="0.35">
      <c r="E794" s="14"/>
    </row>
    <row r="795" spans="5:5" x14ac:dyDescent="0.35">
      <c r="E795" s="14"/>
    </row>
    <row r="796" spans="5:5" x14ac:dyDescent="0.35">
      <c r="E796" s="14"/>
    </row>
    <row r="797" spans="5:5" x14ac:dyDescent="0.35">
      <c r="E797" s="14"/>
    </row>
    <row r="798" spans="5:5" x14ac:dyDescent="0.35">
      <c r="E798" s="14"/>
    </row>
    <row r="799" spans="5:5" x14ac:dyDescent="0.35">
      <c r="E799" s="14"/>
    </row>
    <row r="800" spans="5:5" x14ac:dyDescent="0.35">
      <c r="E800" s="14"/>
    </row>
    <row r="801" spans="5:5" x14ac:dyDescent="0.35">
      <c r="E801" s="14"/>
    </row>
    <row r="802" spans="5:5" x14ac:dyDescent="0.35">
      <c r="E802" s="14"/>
    </row>
    <row r="803" spans="5:5" x14ac:dyDescent="0.35">
      <c r="E803" s="14"/>
    </row>
    <row r="804" spans="5:5" x14ac:dyDescent="0.35">
      <c r="E804" s="14"/>
    </row>
    <row r="805" spans="5:5" x14ac:dyDescent="0.35">
      <c r="E805" s="14"/>
    </row>
    <row r="806" spans="5:5" x14ac:dyDescent="0.35">
      <c r="E806" s="14"/>
    </row>
    <row r="807" spans="5:5" x14ac:dyDescent="0.35">
      <c r="E807" s="14"/>
    </row>
    <row r="808" spans="5:5" x14ac:dyDescent="0.35">
      <c r="E808" s="14"/>
    </row>
    <row r="809" spans="5:5" x14ac:dyDescent="0.35">
      <c r="E809" s="14"/>
    </row>
    <row r="810" spans="5:5" x14ac:dyDescent="0.35">
      <c r="E810" s="14"/>
    </row>
    <row r="811" spans="5:5" x14ac:dyDescent="0.35">
      <c r="E811" s="14"/>
    </row>
    <row r="812" spans="5:5" x14ac:dyDescent="0.35">
      <c r="E812" s="14"/>
    </row>
    <row r="813" spans="5:5" x14ac:dyDescent="0.35">
      <c r="E813" s="14"/>
    </row>
    <row r="814" spans="5:5" x14ac:dyDescent="0.35">
      <c r="E814" s="14"/>
    </row>
    <row r="815" spans="5:5" x14ac:dyDescent="0.35">
      <c r="E815" s="14"/>
    </row>
    <row r="816" spans="5:5" x14ac:dyDescent="0.35">
      <c r="E816" s="14"/>
    </row>
    <row r="817" spans="5:5" x14ac:dyDescent="0.35">
      <c r="E817" s="14"/>
    </row>
    <row r="818" spans="5:5" x14ac:dyDescent="0.35">
      <c r="E818" s="14"/>
    </row>
    <row r="819" spans="5:5" x14ac:dyDescent="0.35">
      <c r="E819" s="14"/>
    </row>
    <row r="820" spans="5:5" x14ac:dyDescent="0.35">
      <c r="E820" s="14"/>
    </row>
    <row r="821" spans="5:5" x14ac:dyDescent="0.35">
      <c r="E821" s="14"/>
    </row>
    <row r="822" spans="5:5" x14ac:dyDescent="0.35">
      <c r="E822" s="14"/>
    </row>
    <row r="823" spans="5:5" x14ac:dyDescent="0.35">
      <c r="E823" s="14"/>
    </row>
    <row r="824" spans="5:5" x14ac:dyDescent="0.35">
      <c r="E824" s="14"/>
    </row>
    <row r="825" spans="5:5" x14ac:dyDescent="0.35">
      <c r="E825" s="14"/>
    </row>
    <row r="826" spans="5:5" x14ac:dyDescent="0.35">
      <c r="E826" s="14"/>
    </row>
    <row r="827" spans="5:5" x14ac:dyDescent="0.35">
      <c r="E827" s="14"/>
    </row>
    <row r="828" spans="5:5" x14ac:dyDescent="0.35">
      <c r="E828" s="14"/>
    </row>
    <row r="829" spans="5:5" x14ac:dyDescent="0.35">
      <c r="E829" s="14"/>
    </row>
    <row r="830" spans="5:5" x14ac:dyDescent="0.35">
      <c r="E830" s="14"/>
    </row>
    <row r="831" spans="5:5" x14ac:dyDescent="0.35">
      <c r="E831" s="14"/>
    </row>
    <row r="832" spans="5:5" x14ac:dyDescent="0.35">
      <c r="E832" s="14"/>
    </row>
    <row r="833" spans="5:5" x14ac:dyDescent="0.35">
      <c r="E833" s="14"/>
    </row>
    <row r="834" spans="5:5" x14ac:dyDescent="0.35">
      <c r="E834" s="14"/>
    </row>
    <row r="835" spans="5:5" x14ac:dyDescent="0.35">
      <c r="E835" s="14"/>
    </row>
    <row r="836" spans="5:5" x14ac:dyDescent="0.35">
      <c r="E836" s="14"/>
    </row>
    <row r="837" spans="5:5" x14ac:dyDescent="0.35">
      <c r="E837" s="14"/>
    </row>
    <row r="838" spans="5:5" x14ac:dyDescent="0.35">
      <c r="E838" s="14"/>
    </row>
    <row r="839" spans="5:5" x14ac:dyDescent="0.35">
      <c r="E839" s="14"/>
    </row>
    <row r="840" spans="5:5" x14ac:dyDescent="0.35">
      <c r="E840" s="14"/>
    </row>
    <row r="841" spans="5:5" x14ac:dyDescent="0.35">
      <c r="E841" s="14"/>
    </row>
    <row r="842" spans="5:5" x14ac:dyDescent="0.35">
      <c r="E842" s="14"/>
    </row>
    <row r="843" spans="5:5" x14ac:dyDescent="0.35">
      <c r="E843" s="14"/>
    </row>
    <row r="844" spans="5:5" x14ac:dyDescent="0.35">
      <c r="E844" s="14"/>
    </row>
    <row r="845" spans="5:5" x14ac:dyDescent="0.35">
      <c r="E845" s="14"/>
    </row>
    <row r="846" spans="5:5" x14ac:dyDescent="0.35">
      <c r="E846" s="14"/>
    </row>
    <row r="847" spans="5:5" x14ac:dyDescent="0.35">
      <c r="E847" s="14"/>
    </row>
    <row r="848" spans="5:5" x14ac:dyDescent="0.35">
      <c r="E848" s="14"/>
    </row>
    <row r="849" spans="5:5" x14ac:dyDescent="0.35">
      <c r="E849" s="14"/>
    </row>
    <row r="850" spans="5:5" x14ac:dyDescent="0.35">
      <c r="E850" s="14"/>
    </row>
    <row r="851" spans="5:5" x14ac:dyDescent="0.35">
      <c r="E851" s="14"/>
    </row>
    <row r="852" spans="5:5" x14ac:dyDescent="0.35">
      <c r="E852" s="14"/>
    </row>
    <row r="853" spans="5:5" x14ac:dyDescent="0.35">
      <c r="E853" s="14"/>
    </row>
    <row r="854" spans="5:5" x14ac:dyDescent="0.35">
      <c r="E854" s="14"/>
    </row>
    <row r="855" spans="5:5" x14ac:dyDescent="0.35">
      <c r="E855" s="14"/>
    </row>
    <row r="856" spans="5:5" x14ac:dyDescent="0.35">
      <c r="E856" s="14"/>
    </row>
    <row r="857" spans="5:5" x14ac:dyDescent="0.35">
      <c r="E857" s="14"/>
    </row>
    <row r="858" spans="5:5" x14ac:dyDescent="0.35">
      <c r="E858" s="14"/>
    </row>
    <row r="859" spans="5:5" x14ac:dyDescent="0.35">
      <c r="E859" s="14"/>
    </row>
    <row r="860" spans="5:5" x14ac:dyDescent="0.35">
      <c r="E860" s="14"/>
    </row>
    <row r="861" spans="5:5" x14ac:dyDescent="0.35">
      <c r="E861" s="14"/>
    </row>
    <row r="862" spans="5:5" x14ac:dyDescent="0.35">
      <c r="E862" s="14"/>
    </row>
    <row r="863" spans="5:5" x14ac:dyDescent="0.35">
      <c r="E863" s="14"/>
    </row>
    <row r="864" spans="5:5" x14ac:dyDescent="0.35">
      <c r="E864" s="14"/>
    </row>
    <row r="865" spans="5:5" x14ac:dyDescent="0.35">
      <c r="E865" s="14"/>
    </row>
    <row r="866" spans="5:5" x14ac:dyDescent="0.35">
      <c r="E866" s="14"/>
    </row>
    <row r="867" spans="5:5" x14ac:dyDescent="0.35">
      <c r="E867" s="14"/>
    </row>
    <row r="868" spans="5:5" x14ac:dyDescent="0.35">
      <c r="E868" s="14"/>
    </row>
    <row r="869" spans="5:5" x14ac:dyDescent="0.35">
      <c r="E869" s="14"/>
    </row>
    <row r="870" spans="5:5" x14ac:dyDescent="0.35">
      <c r="E870" s="14"/>
    </row>
    <row r="871" spans="5:5" x14ac:dyDescent="0.35">
      <c r="E871" s="14"/>
    </row>
    <row r="872" spans="5:5" x14ac:dyDescent="0.35">
      <c r="E872" s="14"/>
    </row>
    <row r="873" spans="5:5" x14ac:dyDescent="0.35">
      <c r="E873" s="14"/>
    </row>
    <row r="874" spans="5:5" x14ac:dyDescent="0.35">
      <c r="E874" s="14"/>
    </row>
    <row r="875" spans="5:5" x14ac:dyDescent="0.35">
      <c r="E875" s="14"/>
    </row>
    <row r="876" spans="5:5" x14ac:dyDescent="0.35">
      <c r="E876" s="14"/>
    </row>
    <row r="877" spans="5:5" x14ac:dyDescent="0.35">
      <c r="E877" s="14"/>
    </row>
    <row r="878" spans="5:5" x14ac:dyDescent="0.35">
      <c r="E878" s="14"/>
    </row>
    <row r="879" spans="5:5" x14ac:dyDescent="0.35">
      <c r="E879" s="14"/>
    </row>
    <row r="880" spans="5:5" x14ac:dyDescent="0.35">
      <c r="E880" s="14"/>
    </row>
    <row r="881" spans="5:5" x14ac:dyDescent="0.35">
      <c r="E881" s="14"/>
    </row>
    <row r="882" spans="5:5" x14ac:dyDescent="0.35">
      <c r="E882" s="14"/>
    </row>
    <row r="883" spans="5:5" x14ac:dyDescent="0.35">
      <c r="E883" s="14"/>
    </row>
    <row r="884" spans="5:5" x14ac:dyDescent="0.35">
      <c r="E884" s="14"/>
    </row>
    <row r="885" spans="5:5" x14ac:dyDescent="0.35">
      <c r="E885" s="14"/>
    </row>
    <row r="886" spans="5:5" x14ac:dyDescent="0.35">
      <c r="E886" s="14"/>
    </row>
    <row r="887" spans="5:5" x14ac:dyDescent="0.35">
      <c r="E887" s="14"/>
    </row>
    <row r="888" spans="5:5" x14ac:dyDescent="0.35">
      <c r="E888" s="14"/>
    </row>
    <row r="889" spans="5:5" x14ac:dyDescent="0.35">
      <c r="E889" s="14"/>
    </row>
    <row r="890" spans="5:5" x14ac:dyDescent="0.35">
      <c r="E890" s="14"/>
    </row>
    <row r="891" spans="5:5" x14ac:dyDescent="0.35">
      <c r="E891" s="14"/>
    </row>
    <row r="892" spans="5:5" x14ac:dyDescent="0.35">
      <c r="E892" s="14"/>
    </row>
    <row r="893" spans="5:5" x14ac:dyDescent="0.35">
      <c r="E893" s="14"/>
    </row>
    <row r="894" spans="5:5" x14ac:dyDescent="0.35">
      <c r="E894" s="14"/>
    </row>
    <row r="895" spans="5:5" x14ac:dyDescent="0.35">
      <c r="E895" s="14"/>
    </row>
    <row r="896" spans="5:5" x14ac:dyDescent="0.35">
      <c r="E896" s="14"/>
    </row>
    <row r="897" spans="5:5" x14ac:dyDescent="0.35">
      <c r="E897" s="14"/>
    </row>
    <row r="898" spans="5:5" x14ac:dyDescent="0.35">
      <c r="E898" s="14"/>
    </row>
    <row r="899" spans="5:5" x14ac:dyDescent="0.35">
      <c r="E899" s="14"/>
    </row>
    <row r="900" spans="5:5" x14ac:dyDescent="0.35">
      <c r="E900" s="14"/>
    </row>
    <row r="901" spans="5:5" x14ac:dyDescent="0.35">
      <c r="E901" s="14"/>
    </row>
    <row r="902" spans="5:5" x14ac:dyDescent="0.35">
      <c r="E902" s="14"/>
    </row>
    <row r="903" spans="5:5" x14ac:dyDescent="0.35">
      <c r="E903" s="14"/>
    </row>
    <row r="904" spans="5:5" x14ac:dyDescent="0.35">
      <c r="E904" s="14"/>
    </row>
    <row r="905" spans="5:5" x14ac:dyDescent="0.35">
      <c r="E905" s="14"/>
    </row>
    <row r="906" spans="5:5" x14ac:dyDescent="0.35">
      <c r="E906" s="14"/>
    </row>
    <row r="907" spans="5:5" x14ac:dyDescent="0.35">
      <c r="E907" s="14"/>
    </row>
    <row r="908" spans="5:5" x14ac:dyDescent="0.35">
      <c r="E908" s="14"/>
    </row>
    <row r="909" spans="5:5" x14ac:dyDescent="0.35">
      <c r="E909" s="14"/>
    </row>
    <row r="910" spans="5:5" x14ac:dyDescent="0.35">
      <c r="E910" s="14"/>
    </row>
    <row r="911" spans="5:5" x14ac:dyDescent="0.35">
      <c r="E911" s="14"/>
    </row>
    <row r="912" spans="5:5" x14ac:dyDescent="0.35">
      <c r="E912" s="14"/>
    </row>
    <row r="913" spans="5:5" x14ac:dyDescent="0.35">
      <c r="E913" s="14"/>
    </row>
    <row r="914" spans="5:5" x14ac:dyDescent="0.35">
      <c r="E914" s="14"/>
    </row>
    <row r="915" spans="5:5" x14ac:dyDescent="0.35">
      <c r="E915" s="14"/>
    </row>
    <row r="916" spans="5:5" x14ac:dyDescent="0.35">
      <c r="E916" s="14"/>
    </row>
    <row r="917" spans="5:5" x14ac:dyDescent="0.35">
      <c r="E917" s="14"/>
    </row>
    <row r="918" spans="5:5" x14ac:dyDescent="0.35">
      <c r="E918" s="14"/>
    </row>
    <row r="919" spans="5:5" x14ac:dyDescent="0.35">
      <c r="E919" s="14"/>
    </row>
    <row r="920" spans="5:5" x14ac:dyDescent="0.35">
      <c r="E920" s="14"/>
    </row>
    <row r="921" spans="5:5" x14ac:dyDescent="0.35">
      <c r="E921" s="14"/>
    </row>
    <row r="922" spans="5:5" x14ac:dyDescent="0.35">
      <c r="E922" s="14"/>
    </row>
    <row r="923" spans="5:5" x14ac:dyDescent="0.35">
      <c r="E923" s="14"/>
    </row>
    <row r="924" spans="5:5" x14ac:dyDescent="0.35">
      <c r="E924" s="14"/>
    </row>
    <row r="925" spans="5:5" x14ac:dyDescent="0.35">
      <c r="E925" s="14"/>
    </row>
    <row r="926" spans="5:5" x14ac:dyDescent="0.35">
      <c r="E926" s="14"/>
    </row>
    <row r="927" spans="5:5" x14ac:dyDescent="0.35">
      <c r="E927" s="14"/>
    </row>
    <row r="928" spans="5:5" x14ac:dyDescent="0.35">
      <c r="E928" s="14"/>
    </row>
    <row r="929" spans="5:5" x14ac:dyDescent="0.35">
      <c r="E929" s="14"/>
    </row>
    <row r="930" spans="5:5" x14ac:dyDescent="0.35">
      <c r="E930" s="14"/>
    </row>
    <row r="931" spans="5:5" x14ac:dyDescent="0.35">
      <c r="E931" s="14"/>
    </row>
    <row r="932" spans="5:5" x14ac:dyDescent="0.35">
      <c r="E932" s="14"/>
    </row>
    <row r="933" spans="5:5" x14ac:dyDescent="0.35">
      <c r="E933" s="14"/>
    </row>
    <row r="934" spans="5:5" x14ac:dyDescent="0.35">
      <c r="E934" s="14"/>
    </row>
    <row r="935" spans="5:5" x14ac:dyDescent="0.35">
      <c r="E935" s="14"/>
    </row>
    <row r="936" spans="5:5" x14ac:dyDescent="0.35">
      <c r="E936" s="14"/>
    </row>
    <row r="937" spans="5:5" x14ac:dyDescent="0.35">
      <c r="E937" s="14"/>
    </row>
    <row r="938" spans="5:5" x14ac:dyDescent="0.35">
      <c r="E938" s="14"/>
    </row>
    <row r="939" spans="5:5" x14ac:dyDescent="0.35">
      <c r="E939" s="14"/>
    </row>
    <row r="940" spans="5:5" x14ac:dyDescent="0.35">
      <c r="E940" s="14"/>
    </row>
    <row r="941" spans="5:5" x14ac:dyDescent="0.35">
      <c r="E941" s="14"/>
    </row>
    <row r="942" spans="5:5" x14ac:dyDescent="0.35">
      <c r="E942" s="14"/>
    </row>
    <row r="943" spans="5:5" x14ac:dyDescent="0.35">
      <c r="E943" s="14"/>
    </row>
    <row r="944" spans="5:5" x14ac:dyDescent="0.35">
      <c r="E944" s="14"/>
    </row>
    <row r="945" spans="5:5" x14ac:dyDescent="0.35">
      <c r="E945" s="14"/>
    </row>
    <row r="946" spans="5:5" x14ac:dyDescent="0.35">
      <c r="E946" s="14"/>
    </row>
    <row r="947" spans="5:5" x14ac:dyDescent="0.35">
      <c r="E947" s="14"/>
    </row>
    <row r="948" spans="5:5" x14ac:dyDescent="0.35">
      <c r="E948" s="14"/>
    </row>
    <row r="949" spans="5:5" x14ac:dyDescent="0.35">
      <c r="E949" s="14"/>
    </row>
    <row r="950" spans="5:5" x14ac:dyDescent="0.35">
      <c r="E950" s="14"/>
    </row>
    <row r="951" spans="5:5" x14ac:dyDescent="0.35">
      <c r="E951" s="14"/>
    </row>
    <row r="952" spans="5:5" x14ac:dyDescent="0.35">
      <c r="E952" s="14"/>
    </row>
    <row r="953" spans="5:5" x14ac:dyDescent="0.35">
      <c r="E953" s="14"/>
    </row>
    <row r="954" spans="5:5" x14ac:dyDescent="0.35">
      <c r="E954" s="14"/>
    </row>
    <row r="955" spans="5:5" x14ac:dyDescent="0.35">
      <c r="E955" s="14"/>
    </row>
    <row r="956" spans="5:5" x14ac:dyDescent="0.35">
      <c r="E956" s="14"/>
    </row>
    <row r="957" spans="5:5" x14ac:dyDescent="0.35">
      <c r="E957" s="14"/>
    </row>
    <row r="958" spans="5:5" x14ac:dyDescent="0.35">
      <c r="E958" s="14"/>
    </row>
    <row r="959" spans="5:5" x14ac:dyDescent="0.35">
      <c r="E959" s="14"/>
    </row>
    <row r="960" spans="5:5" x14ac:dyDescent="0.35">
      <c r="E960" s="14"/>
    </row>
    <row r="961" spans="5:5" x14ac:dyDescent="0.35">
      <c r="E961" s="14"/>
    </row>
    <row r="962" spans="5:5" x14ac:dyDescent="0.35">
      <c r="E962" s="14"/>
    </row>
    <row r="963" spans="5:5" x14ac:dyDescent="0.35">
      <c r="E963" s="14"/>
    </row>
    <row r="964" spans="5:5" x14ac:dyDescent="0.35">
      <c r="E964" s="14"/>
    </row>
    <row r="965" spans="5:5" x14ac:dyDescent="0.35">
      <c r="E965" s="14"/>
    </row>
    <row r="966" spans="5:5" x14ac:dyDescent="0.35">
      <c r="E966" s="14"/>
    </row>
    <row r="967" spans="5:5" x14ac:dyDescent="0.35">
      <c r="E967" s="14"/>
    </row>
    <row r="968" spans="5:5" x14ac:dyDescent="0.35">
      <c r="E968" s="14"/>
    </row>
    <row r="969" spans="5:5" x14ac:dyDescent="0.35">
      <c r="E969" s="14"/>
    </row>
    <row r="970" spans="5:5" x14ac:dyDescent="0.35">
      <c r="E970" s="14"/>
    </row>
    <row r="971" spans="5:5" x14ac:dyDescent="0.35">
      <c r="E971" s="14"/>
    </row>
    <row r="972" spans="5:5" x14ac:dyDescent="0.35">
      <c r="E972" s="14"/>
    </row>
    <row r="973" spans="5:5" x14ac:dyDescent="0.35">
      <c r="E973" s="14"/>
    </row>
    <row r="974" spans="5:5" x14ac:dyDescent="0.35">
      <c r="E974" s="14"/>
    </row>
    <row r="975" spans="5:5" x14ac:dyDescent="0.35">
      <c r="E975" s="14"/>
    </row>
    <row r="976" spans="5:5" x14ac:dyDescent="0.35">
      <c r="E976" s="14"/>
    </row>
    <row r="977" spans="5:5" x14ac:dyDescent="0.35">
      <c r="E977" s="14"/>
    </row>
    <row r="978" spans="5:5" x14ac:dyDescent="0.35">
      <c r="E978" s="14"/>
    </row>
    <row r="979" spans="5:5" x14ac:dyDescent="0.35">
      <c r="E979" s="14"/>
    </row>
    <row r="980" spans="5:5" x14ac:dyDescent="0.35">
      <c r="E980" s="14"/>
    </row>
    <row r="981" spans="5:5" x14ac:dyDescent="0.35">
      <c r="E981" s="14"/>
    </row>
    <row r="982" spans="5:5" x14ac:dyDescent="0.35">
      <c r="E982" s="14"/>
    </row>
    <row r="983" spans="5:5" x14ac:dyDescent="0.35">
      <c r="E983" s="14"/>
    </row>
    <row r="984" spans="5:5" x14ac:dyDescent="0.35">
      <c r="E984" s="14"/>
    </row>
    <row r="985" spans="5:5" x14ac:dyDescent="0.35">
      <c r="E985" s="14"/>
    </row>
    <row r="986" spans="5:5" x14ac:dyDescent="0.35">
      <c r="E986" s="14"/>
    </row>
    <row r="987" spans="5:5" x14ac:dyDescent="0.35">
      <c r="E987" s="14"/>
    </row>
    <row r="988" spans="5:5" x14ac:dyDescent="0.35">
      <c r="E988" s="14"/>
    </row>
    <row r="989" spans="5:5" x14ac:dyDescent="0.35">
      <c r="E989" s="14"/>
    </row>
    <row r="990" spans="5:5" x14ac:dyDescent="0.35">
      <c r="E990" s="14"/>
    </row>
    <row r="991" spans="5:5" x14ac:dyDescent="0.35">
      <c r="E991" s="14"/>
    </row>
    <row r="992" spans="5:5" x14ac:dyDescent="0.35">
      <c r="E992" s="14"/>
    </row>
    <row r="993" spans="5:6" x14ac:dyDescent="0.35">
      <c r="E993" s="14"/>
    </row>
    <row r="994" spans="5:6" x14ac:dyDescent="0.35">
      <c r="E994" s="7"/>
      <c r="F994" s="2"/>
    </row>
    <row r="995" spans="5:6" x14ac:dyDescent="0.35">
      <c r="F995" s="2"/>
    </row>
    <row r="996" spans="5:6" x14ac:dyDescent="0.35">
      <c r="F996" s="2"/>
    </row>
    <row r="997" spans="5:6" x14ac:dyDescent="0.35">
      <c r="F997" s="2"/>
    </row>
    <row r="998" spans="5:6" x14ac:dyDescent="0.35">
      <c r="F998" s="2"/>
    </row>
    <row r="999" spans="5:6" x14ac:dyDescent="0.35">
      <c r="F999" s="2"/>
    </row>
  </sheetData>
  <mergeCells count="1">
    <mergeCell ref="C1:F1"/>
  </mergeCells>
  <phoneticPr fontId="7" type="noConversion"/>
  <conditionalFormatting sqref="G17:G993">
    <cfRule type="colorScale" priority="9">
      <colorScale>
        <cfvo type="min"/>
        <cfvo type="percentile" val="50"/>
        <cfvo type="max"/>
        <color rgb="FFF8696B"/>
        <color rgb="FFFFEB84"/>
        <color rgb="FF63BE7B"/>
      </colorScale>
    </cfRule>
  </conditionalFormatting>
  <pageMargins left="0.7" right="0.7" top="0.75" bottom="0.75" header="0.3" footer="0.3"/>
  <pageSetup paperSize="8" scale="43" orientation="landscape" r:id="rId1"/>
  <headerFooter>
    <oddHeader>&amp;C&amp;"Calibri"&amp;12&amp;K000000 OFFICIAL&amp;1#_x000D_</oddHeader>
  </headerFooter>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6875A03F-5BB2-47AD-BCC1-07BFEB3E4588}">
          <x14:formula1>
            <xm:f>Lists!$A$2:$A$20</xm:f>
          </x14:formula1>
          <xm:sqref>A29:A993 A22:A27 A2</xm:sqref>
        </x14:dataValidation>
        <x14:dataValidation type="list" allowBlank="1" showInputMessage="1" showErrorMessage="1" xr:uid="{997968A0-E981-495B-A0C0-FB74F0970754}">
          <x14:formula1>
            <xm:f>Lists!$D$2:$D$7</xm:f>
          </x14:formula1>
          <xm:sqref>D2:D993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B5B27-1439-4626-B2FC-B03C19C01533}">
  <sheetPr>
    <pageSetUpPr fitToPage="1"/>
  </sheetPr>
  <dimension ref="A1:CH1002"/>
  <sheetViews>
    <sheetView showGridLines="0" zoomScale="70" zoomScaleNormal="70" workbookViewId="0">
      <selection activeCell="N9" sqref="N9"/>
    </sheetView>
  </sheetViews>
  <sheetFormatPr defaultColWidth="8.81640625" defaultRowHeight="14.5" x14ac:dyDescent="0.35"/>
  <cols>
    <col min="1" max="1" width="27.81640625" bestFit="1" customWidth="1"/>
    <col min="2" max="2" width="51.1796875" customWidth="1"/>
    <col min="3" max="3" width="12.1796875" hidden="1" customWidth="1"/>
    <col min="4" max="4" width="27" customWidth="1"/>
    <col min="5" max="5" width="19.1796875" hidden="1" customWidth="1"/>
    <col min="6" max="6" width="19.81640625" hidden="1" customWidth="1"/>
    <col min="7" max="7" width="30.1796875" customWidth="1"/>
    <col min="8" max="8" width="19.453125" customWidth="1"/>
    <col min="9" max="9" width="19.453125" hidden="1" customWidth="1"/>
    <col min="10" max="10" width="44" hidden="1" customWidth="1"/>
    <col min="11" max="11" width="44" customWidth="1"/>
    <col min="12" max="13" width="59.54296875" customWidth="1"/>
    <col min="75" max="75" width="15.1796875" bestFit="1" customWidth="1"/>
    <col min="79" max="79" width="19.1796875" bestFit="1" customWidth="1"/>
    <col min="80" max="81" width="12.1796875" bestFit="1" customWidth="1"/>
    <col min="82" max="82" width="10" bestFit="1" customWidth="1"/>
  </cols>
  <sheetData>
    <row r="1" spans="1:86" ht="141" customHeight="1" x14ac:dyDescent="0.35">
      <c r="C1" s="57" t="s">
        <v>528</v>
      </c>
      <c r="D1" s="57"/>
      <c r="E1" s="57"/>
      <c r="F1" s="57"/>
      <c r="G1" s="57"/>
      <c r="H1" s="25" t="s">
        <v>213</v>
      </c>
      <c r="K1" s="18" t="s">
        <v>0</v>
      </c>
    </row>
    <row r="2" spans="1:86" s="5" customFormat="1" ht="32.15" customHeight="1" x14ac:dyDescent="0.35">
      <c r="A2" s="6" t="s">
        <v>1</v>
      </c>
      <c r="B2" s="6" t="s">
        <v>2</v>
      </c>
      <c r="C2" s="6" t="s">
        <v>3</v>
      </c>
      <c r="D2" s="6" t="s">
        <v>4</v>
      </c>
      <c r="E2" s="6" t="s">
        <v>6</v>
      </c>
      <c r="F2" s="6" t="s">
        <v>7</v>
      </c>
      <c r="G2" s="6" t="s">
        <v>8</v>
      </c>
      <c r="H2" s="6" t="s">
        <v>10</v>
      </c>
      <c r="I2" s="6" t="s">
        <v>11</v>
      </c>
      <c r="J2" s="6" t="s">
        <v>12</v>
      </c>
      <c r="K2" s="6" t="s">
        <v>497</v>
      </c>
      <c r="L2" s="6" t="s">
        <v>14</v>
      </c>
      <c r="M2" s="6" t="s">
        <v>514</v>
      </c>
    </row>
    <row r="3" spans="1:86" ht="15" customHeight="1" x14ac:dyDescent="0.35">
      <c r="A3" t="s">
        <v>186</v>
      </c>
      <c r="B3" t="s">
        <v>331</v>
      </c>
      <c r="E3" s="8"/>
      <c r="F3" s="8"/>
      <c r="G3" s="2">
        <f>DATE(2023,1,1)</f>
        <v>44927</v>
      </c>
      <c r="M3" s="43" t="s">
        <v>513</v>
      </c>
    </row>
    <row r="4" spans="1:86" ht="15" customHeight="1" x14ac:dyDescent="0.35">
      <c r="A4" t="s">
        <v>186</v>
      </c>
      <c r="B4" t="s">
        <v>331</v>
      </c>
      <c r="E4" s="7"/>
      <c r="F4" s="7"/>
      <c r="G4" s="2">
        <f>DATE(2022,1,1)</f>
        <v>44562</v>
      </c>
      <c r="M4" s="43" t="s">
        <v>513</v>
      </c>
    </row>
    <row r="5" spans="1:86" ht="15" customHeight="1" x14ac:dyDescent="0.35">
      <c r="A5" t="s">
        <v>186</v>
      </c>
      <c r="B5" t="s">
        <v>332</v>
      </c>
      <c r="E5" s="8"/>
      <c r="F5" s="8"/>
      <c r="G5" s="2">
        <f>DATE(2022,1,1)</f>
        <v>44562</v>
      </c>
      <c r="M5" s="43" t="s">
        <v>513</v>
      </c>
    </row>
    <row r="6" spans="1:86" ht="15" customHeight="1" x14ac:dyDescent="0.35">
      <c r="A6" t="s">
        <v>186</v>
      </c>
      <c r="B6" t="s">
        <v>318</v>
      </c>
      <c r="E6" s="7"/>
      <c r="F6" s="7"/>
      <c r="G6" s="2">
        <f>DATE(2021,1,1)</f>
        <v>44197</v>
      </c>
      <c r="M6" s="43" t="s">
        <v>513</v>
      </c>
    </row>
    <row r="7" spans="1:86" ht="15" customHeight="1" x14ac:dyDescent="0.35">
      <c r="A7" t="s">
        <v>186</v>
      </c>
      <c r="B7" t="s">
        <v>331</v>
      </c>
      <c r="G7" s="2">
        <f>DATE(2021,1,1)</f>
        <v>44197</v>
      </c>
      <c r="M7" s="43" t="s">
        <v>513</v>
      </c>
    </row>
    <row r="8" spans="1:86" ht="15" customHeight="1" x14ac:dyDescent="0.35">
      <c r="A8" t="s">
        <v>186</v>
      </c>
      <c r="B8" t="s">
        <v>316</v>
      </c>
      <c r="E8" s="7"/>
      <c r="F8" s="7"/>
      <c r="G8" s="2">
        <v>41275</v>
      </c>
      <c r="M8" s="43" t="s">
        <v>513</v>
      </c>
    </row>
    <row r="9" spans="1:86" ht="15" customHeight="1" x14ac:dyDescent="0.35">
      <c r="A9" t="s">
        <v>186</v>
      </c>
      <c r="B9" t="s">
        <v>317</v>
      </c>
      <c r="E9" s="9"/>
      <c r="F9" s="7"/>
      <c r="G9" s="2">
        <v>39479</v>
      </c>
      <c r="M9" s="43" t="s">
        <v>513</v>
      </c>
    </row>
    <row r="10" spans="1:86" ht="15" customHeight="1" x14ac:dyDescent="0.35">
      <c r="A10" t="s">
        <v>186</v>
      </c>
      <c r="B10" t="s">
        <v>338</v>
      </c>
      <c r="E10" s="9"/>
      <c r="F10" s="7"/>
      <c r="G10" s="2">
        <f>DATE(2000,1,1)</f>
        <v>36526</v>
      </c>
      <c r="H10">
        <v>3.25</v>
      </c>
      <c r="M10" s="43" t="s">
        <v>513</v>
      </c>
    </row>
    <row r="11" spans="1:86" ht="15" customHeight="1" x14ac:dyDescent="0.35">
      <c r="A11" t="s">
        <v>186</v>
      </c>
      <c r="B11" t="s">
        <v>187</v>
      </c>
      <c r="E11" s="7"/>
      <c r="F11" s="7"/>
      <c r="G11" s="2">
        <f t="shared" ref="G11:G17" si="0">DATE(1970,1,1)</f>
        <v>25569</v>
      </c>
      <c r="H11">
        <v>2.25</v>
      </c>
      <c r="K11" s="18"/>
      <c r="M11" s="43" t="s">
        <v>513</v>
      </c>
      <c r="CA11" s="5"/>
      <c r="CB11" s="5"/>
      <c r="CC11" s="5"/>
      <c r="CD11" s="5"/>
      <c r="CE11" s="5"/>
      <c r="CF11" s="5"/>
      <c r="CG11" s="5"/>
      <c r="CH11" s="5"/>
    </row>
    <row r="12" spans="1:86" ht="15" customHeight="1" x14ac:dyDescent="0.35">
      <c r="A12" t="s">
        <v>186</v>
      </c>
      <c r="B12" t="s">
        <v>188</v>
      </c>
      <c r="E12" s="8"/>
      <c r="F12" s="8"/>
      <c r="G12" s="2">
        <f t="shared" si="0"/>
        <v>25569</v>
      </c>
      <c r="H12">
        <v>2.25</v>
      </c>
      <c r="K12" s="18"/>
      <c r="M12" s="43" t="s">
        <v>513</v>
      </c>
      <c r="CF12" s="23"/>
    </row>
    <row r="13" spans="1:86" ht="15" customHeight="1" x14ac:dyDescent="0.35">
      <c r="A13" t="s">
        <v>186</v>
      </c>
      <c r="B13" t="s">
        <v>189</v>
      </c>
      <c r="E13" s="7"/>
      <c r="F13" s="7"/>
      <c r="G13" s="2">
        <f t="shared" si="0"/>
        <v>25569</v>
      </c>
      <c r="H13">
        <v>2.25</v>
      </c>
      <c r="K13" s="18"/>
      <c r="M13" s="43" t="s">
        <v>513</v>
      </c>
      <c r="CB13" s="22"/>
    </row>
    <row r="14" spans="1:86" ht="15" customHeight="1" x14ac:dyDescent="0.35">
      <c r="A14" t="s">
        <v>186</v>
      </c>
      <c r="B14" t="s">
        <v>190</v>
      </c>
      <c r="E14" s="7"/>
      <c r="F14" s="7"/>
      <c r="G14" s="2">
        <f t="shared" si="0"/>
        <v>25569</v>
      </c>
      <c r="H14">
        <v>2.25</v>
      </c>
      <c r="M14" s="43" t="s">
        <v>513</v>
      </c>
      <c r="CD14" s="22"/>
    </row>
    <row r="15" spans="1:86" ht="15" customHeight="1" x14ac:dyDescent="0.35">
      <c r="A15" t="s">
        <v>186</v>
      </c>
      <c r="B15" t="s">
        <v>191</v>
      </c>
      <c r="E15" s="7"/>
      <c r="F15" s="7"/>
      <c r="G15" s="2">
        <f t="shared" si="0"/>
        <v>25569</v>
      </c>
      <c r="H15">
        <v>2</v>
      </c>
      <c r="M15" s="43" t="s">
        <v>513</v>
      </c>
      <c r="CD15" s="22"/>
    </row>
    <row r="16" spans="1:86" ht="15" customHeight="1" x14ac:dyDescent="0.35">
      <c r="A16" t="s">
        <v>186</v>
      </c>
      <c r="B16" t="s">
        <v>192</v>
      </c>
      <c r="E16" s="7"/>
      <c r="F16" s="7"/>
      <c r="G16" s="2">
        <f t="shared" si="0"/>
        <v>25569</v>
      </c>
      <c r="H16">
        <v>2</v>
      </c>
      <c r="M16" s="43" t="s">
        <v>513</v>
      </c>
    </row>
    <row r="17" spans="1:82" ht="15" customHeight="1" x14ac:dyDescent="0.35">
      <c r="A17" t="s">
        <v>186</v>
      </c>
      <c r="B17" t="s">
        <v>193</v>
      </c>
      <c r="E17" s="7"/>
      <c r="F17" s="7"/>
      <c r="G17" s="2">
        <f t="shared" si="0"/>
        <v>25569</v>
      </c>
      <c r="H17">
        <v>2</v>
      </c>
      <c r="M17" s="43" t="s">
        <v>513</v>
      </c>
      <c r="CD17" s="22"/>
    </row>
    <row r="18" spans="1:82" ht="15" customHeight="1" x14ac:dyDescent="0.35">
      <c r="A18" t="s">
        <v>186</v>
      </c>
      <c r="B18" t="s">
        <v>194</v>
      </c>
      <c r="E18" s="7"/>
      <c r="F18" s="7"/>
      <c r="G18" s="2"/>
    </row>
    <row r="19" spans="1:82" ht="15" customHeight="1" x14ac:dyDescent="0.35">
      <c r="G19" s="2"/>
    </row>
    <row r="20" spans="1:82" ht="15" customHeight="1" x14ac:dyDescent="0.35">
      <c r="E20" s="8"/>
      <c r="F20" s="8"/>
      <c r="G20" s="2"/>
    </row>
    <row r="21" spans="1:82" ht="15" customHeight="1" x14ac:dyDescent="0.35">
      <c r="E21" s="7"/>
      <c r="F21" s="7"/>
      <c r="G21" s="2"/>
    </row>
    <row r="22" spans="1:82" ht="15" customHeight="1" x14ac:dyDescent="0.35">
      <c r="E22" s="9"/>
      <c r="F22" s="7"/>
      <c r="G22" s="2"/>
    </row>
    <row r="23" spans="1:82" ht="15" customHeight="1" x14ac:dyDescent="0.35">
      <c r="E23" s="7"/>
      <c r="F23" s="7"/>
      <c r="G23" s="2"/>
    </row>
    <row r="24" spans="1:82" ht="15" customHeight="1" x14ac:dyDescent="0.35">
      <c r="E24" s="9"/>
      <c r="F24" s="7"/>
      <c r="G24" s="2"/>
    </row>
    <row r="25" spans="1:82" ht="15" customHeight="1" x14ac:dyDescent="0.35">
      <c r="E25" s="7"/>
      <c r="F25" s="7"/>
      <c r="G25" s="2"/>
    </row>
    <row r="26" spans="1:82" ht="15" customHeight="1" x14ac:dyDescent="0.35">
      <c r="E26" s="9"/>
      <c r="F26" s="7"/>
      <c r="G26" s="2"/>
    </row>
    <row r="27" spans="1:82" ht="15" customHeight="1" x14ac:dyDescent="0.35">
      <c r="G27" s="2"/>
    </row>
    <row r="28" spans="1:82" ht="15" customHeight="1" x14ac:dyDescent="0.35">
      <c r="G28" s="2"/>
    </row>
    <row r="29" spans="1:82" ht="15" customHeight="1" x14ac:dyDescent="0.35">
      <c r="G29" s="2"/>
    </row>
    <row r="30" spans="1:82" ht="15" customHeight="1" x14ac:dyDescent="0.35">
      <c r="E30" s="9"/>
      <c r="F30" s="9"/>
      <c r="G30" s="2"/>
    </row>
    <row r="31" spans="1:82" ht="15" customHeight="1" x14ac:dyDescent="0.35">
      <c r="E31" s="7"/>
      <c r="F31" s="7"/>
      <c r="G31" s="2"/>
    </row>
    <row r="32" spans="1:82" ht="15" customHeight="1" x14ac:dyDescent="0.35">
      <c r="G32" s="2"/>
    </row>
    <row r="33" spans="5:7" ht="15" customHeight="1" x14ac:dyDescent="0.35">
      <c r="G33" s="2"/>
    </row>
    <row r="34" spans="5:7" ht="15" customHeight="1" x14ac:dyDescent="0.35">
      <c r="G34" s="2"/>
    </row>
    <row r="35" spans="5:7" ht="15" customHeight="1" x14ac:dyDescent="0.35">
      <c r="E35" s="7"/>
      <c r="F35" s="7"/>
      <c r="G35" s="2"/>
    </row>
    <row r="36" spans="5:7" ht="15" customHeight="1" x14ac:dyDescent="0.35">
      <c r="E36" s="7"/>
      <c r="F36" s="7"/>
      <c r="G36" s="2"/>
    </row>
    <row r="37" spans="5:7" ht="15" customHeight="1" x14ac:dyDescent="0.35">
      <c r="G37" s="2"/>
    </row>
    <row r="38" spans="5:7" ht="15" customHeight="1" x14ac:dyDescent="0.35">
      <c r="G38" s="2"/>
    </row>
    <row r="39" spans="5:7" ht="15" customHeight="1" x14ac:dyDescent="0.35">
      <c r="E39" s="9"/>
      <c r="F39" s="7"/>
      <c r="G39" s="2"/>
    </row>
    <row r="40" spans="5:7" ht="15" customHeight="1" x14ac:dyDescent="0.35">
      <c r="E40" s="7"/>
      <c r="F40" s="7"/>
      <c r="G40" s="2"/>
    </row>
    <row r="41" spans="5:7" ht="15" customHeight="1" x14ac:dyDescent="0.35">
      <c r="E41" s="10"/>
      <c r="F41" s="8"/>
      <c r="G41" s="2"/>
    </row>
    <row r="42" spans="5:7" ht="15" customHeight="1" x14ac:dyDescent="0.35">
      <c r="E42" s="7"/>
      <c r="F42" s="7"/>
      <c r="G42" s="2"/>
    </row>
    <row r="43" spans="5:7" x14ac:dyDescent="0.35">
      <c r="E43" s="7"/>
      <c r="F43" s="7"/>
      <c r="G43" s="2"/>
    </row>
    <row r="44" spans="5:7" x14ac:dyDescent="0.35">
      <c r="E44" s="9"/>
      <c r="F44" s="7"/>
      <c r="G44" s="2"/>
    </row>
    <row r="45" spans="5:7" x14ac:dyDescent="0.35">
      <c r="E45" s="7"/>
      <c r="F45" s="7"/>
      <c r="G45" s="2"/>
    </row>
    <row r="46" spans="5:7" x14ac:dyDescent="0.35">
      <c r="E46" s="9"/>
      <c r="F46" s="7"/>
      <c r="G46" s="2"/>
    </row>
    <row r="47" spans="5:7" x14ac:dyDescent="0.35">
      <c r="G47" s="2"/>
    </row>
    <row r="48" spans="5:7" x14ac:dyDescent="0.35">
      <c r="G48" s="2"/>
    </row>
    <row r="49" spans="7:7" x14ac:dyDescent="0.35">
      <c r="G49" s="2"/>
    </row>
    <row r="50" spans="7:7" x14ac:dyDescent="0.35">
      <c r="G50" s="2"/>
    </row>
    <row r="51" spans="7:7" x14ac:dyDescent="0.35">
      <c r="G51" s="2"/>
    </row>
    <row r="52" spans="7:7" x14ac:dyDescent="0.35">
      <c r="G52" s="2"/>
    </row>
    <row r="53" spans="7:7" x14ac:dyDescent="0.35">
      <c r="G53" s="2"/>
    </row>
    <row r="54" spans="7:7" x14ac:dyDescent="0.35">
      <c r="G54" s="2"/>
    </row>
    <row r="55" spans="7:7" x14ac:dyDescent="0.35">
      <c r="G55" s="2"/>
    </row>
    <row r="56" spans="7:7" x14ac:dyDescent="0.35">
      <c r="G56" s="2"/>
    </row>
    <row r="57" spans="7:7" x14ac:dyDescent="0.35">
      <c r="G57" s="2"/>
    </row>
    <row r="58" spans="7:7" x14ac:dyDescent="0.35">
      <c r="G58" s="2"/>
    </row>
    <row r="59" spans="7:7" x14ac:dyDescent="0.35">
      <c r="G59" s="2"/>
    </row>
    <row r="60" spans="7:7" x14ac:dyDescent="0.35">
      <c r="G60" s="2"/>
    </row>
    <row r="61" spans="7:7" x14ac:dyDescent="0.35">
      <c r="G61" s="2"/>
    </row>
    <row r="62" spans="7:7" x14ac:dyDescent="0.35">
      <c r="G62" s="2"/>
    </row>
    <row r="63" spans="7:7" x14ac:dyDescent="0.35">
      <c r="G63" s="2"/>
    </row>
    <row r="64" spans="7:7" x14ac:dyDescent="0.35">
      <c r="G64" s="2"/>
    </row>
    <row r="65" spans="7:7" x14ac:dyDescent="0.35">
      <c r="G65" s="2"/>
    </row>
    <row r="66" spans="7:7" x14ac:dyDescent="0.35">
      <c r="G66" s="2"/>
    </row>
    <row r="67" spans="7:7" x14ac:dyDescent="0.35">
      <c r="G67" s="2"/>
    </row>
    <row r="68" spans="7:7" x14ac:dyDescent="0.35">
      <c r="G68" s="2"/>
    </row>
    <row r="69" spans="7:7" x14ac:dyDescent="0.35">
      <c r="G69" s="2"/>
    </row>
    <row r="70" spans="7:7" x14ac:dyDescent="0.35">
      <c r="G70" s="2"/>
    </row>
    <row r="71" spans="7:7" x14ac:dyDescent="0.35">
      <c r="G71" s="2"/>
    </row>
    <row r="72" spans="7:7" x14ac:dyDescent="0.35">
      <c r="G72" s="2"/>
    </row>
    <row r="73" spans="7:7" x14ac:dyDescent="0.35">
      <c r="G73" s="2"/>
    </row>
    <row r="74" spans="7:7" x14ac:dyDescent="0.35">
      <c r="G74" s="2"/>
    </row>
    <row r="75" spans="7:7" x14ac:dyDescent="0.35">
      <c r="G75" s="2"/>
    </row>
    <row r="76" spans="7:7" x14ac:dyDescent="0.35">
      <c r="G76" s="2"/>
    </row>
    <row r="77" spans="7:7" x14ac:dyDescent="0.35">
      <c r="G77" s="2"/>
    </row>
    <row r="78" spans="7:7" x14ac:dyDescent="0.35">
      <c r="G78" s="2"/>
    </row>
    <row r="79" spans="7:7" x14ac:dyDescent="0.35">
      <c r="G79" s="2"/>
    </row>
    <row r="80" spans="7:7" x14ac:dyDescent="0.35">
      <c r="G80" s="2"/>
    </row>
    <row r="81" spans="7:7" x14ac:dyDescent="0.35">
      <c r="G81" s="2"/>
    </row>
    <row r="82" spans="7:7" x14ac:dyDescent="0.35">
      <c r="G82" s="2"/>
    </row>
    <row r="83" spans="7:7" x14ac:dyDescent="0.35">
      <c r="G83" s="2"/>
    </row>
    <row r="84" spans="7:7" x14ac:dyDescent="0.35">
      <c r="G84" s="2"/>
    </row>
    <row r="85" spans="7:7" x14ac:dyDescent="0.35">
      <c r="G85" s="2"/>
    </row>
    <row r="86" spans="7:7" x14ac:dyDescent="0.35">
      <c r="G86" s="2"/>
    </row>
    <row r="87" spans="7:7" x14ac:dyDescent="0.35">
      <c r="G87" s="2"/>
    </row>
    <row r="88" spans="7:7" x14ac:dyDescent="0.35">
      <c r="G88" s="2"/>
    </row>
    <row r="89" spans="7:7" x14ac:dyDescent="0.35">
      <c r="G89" s="2"/>
    </row>
    <row r="90" spans="7:7" x14ac:dyDescent="0.35">
      <c r="G90" s="2"/>
    </row>
    <row r="91" spans="7:7" x14ac:dyDescent="0.35">
      <c r="G91" s="2"/>
    </row>
    <row r="92" spans="7:7" x14ac:dyDescent="0.35">
      <c r="G92" s="2"/>
    </row>
    <row r="93" spans="7:7" x14ac:dyDescent="0.35">
      <c r="G93" s="2"/>
    </row>
    <row r="94" spans="7:7" x14ac:dyDescent="0.35">
      <c r="G94" s="2"/>
    </row>
    <row r="95" spans="7:7" x14ac:dyDescent="0.35">
      <c r="G95" s="2"/>
    </row>
    <row r="96" spans="7:7" x14ac:dyDescent="0.35">
      <c r="G96" s="2"/>
    </row>
    <row r="97" spans="7:7" x14ac:dyDescent="0.35">
      <c r="G97" s="2"/>
    </row>
    <row r="98" spans="7:7" x14ac:dyDescent="0.35">
      <c r="G98" s="2"/>
    </row>
    <row r="99" spans="7:7" x14ac:dyDescent="0.35">
      <c r="G99" s="2"/>
    </row>
    <row r="100" spans="7:7" x14ac:dyDescent="0.35">
      <c r="G100" s="2"/>
    </row>
    <row r="101" spans="7:7" x14ac:dyDescent="0.35">
      <c r="G101" s="2"/>
    </row>
    <row r="102" spans="7:7" x14ac:dyDescent="0.35">
      <c r="G102" s="2"/>
    </row>
    <row r="103" spans="7:7" x14ac:dyDescent="0.35">
      <c r="G103" s="2"/>
    </row>
    <row r="104" spans="7:7" x14ac:dyDescent="0.35">
      <c r="G104" s="2"/>
    </row>
    <row r="105" spans="7:7" x14ac:dyDescent="0.35">
      <c r="G105" s="2"/>
    </row>
    <row r="106" spans="7:7" x14ac:dyDescent="0.35">
      <c r="G106" s="2"/>
    </row>
    <row r="107" spans="7:7" x14ac:dyDescent="0.35">
      <c r="G107" s="2"/>
    </row>
    <row r="108" spans="7:7" x14ac:dyDescent="0.35">
      <c r="G108" s="2"/>
    </row>
    <row r="109" spans="7:7" x14ac:dyDescent="0.35">
      <c r="G109" s="2"/>
    </row>
    <row r="110" spans="7:7" x14ac:dyDescent="0.35">
      <c r="G110" s="2"/>
    </row>
    <row r="111" spans="7:7" x14ac:dyDescent="0.35">
      <c r="G111" s="2"/>
    </row>
    <row r="112" spans="7:7" x14ac:dyDescent="0.35">
      <c r="G112" s="2"/>
    </row>
    <row r="113" spans="7:7" x14ac:dyDescent="0.35">
      <c r="G113" s="2"/>
    </row>
    <row r="114" spans="7:7" x14ac:dyDescent="0.35">
      <c r="G114" s="2"/>
    </row>
    <row r="115" spans="7:7" x14ac:dyDescent="0.35">
      <c r="G115" s="2"/>
    </row>
    <row r="116" spans="7:7" x14ac:dyDescent="0.35">
      <c r="G116" s="2"/>
    </row>
    <row r="117" spans="7:7" x14ac:dyDescent="0.35">
      <c r="G117" s="2"/>
    </row>
    <row r="118" spans="7:7" x14ac:dyDescent="0.35">
      <c r="G118" s="2"/>
    </row>
    <row r="119" spans="7:7" x14ac:dyDescent="0.35">
      <c r="G119" s="2"/>
    </row>
    <row r="120" spans="7:7" x14ac:dyDescent="0.35">
      <c r="G120" s="2"/>
    </row>
    <row r="121" spans="7:7" x14ac:dyDescent="0.35">
      <c r="G121" s="2"/>
    </row>
    <row r="122" spans="7:7" x14ac:dyDescent="0.35">
      <c r="G122" s="2"/>
    </row>
    <row r="123" spans="7:7" x14ac:dyDescent="0.35">
      <c r="G123" s="2"/>
    </row>
    <row r="124" spans="7:7" x14ac:dyDescent="0.35">
      <c r="G124" s="2"/>
    </row>
    <row r="125" spans="7:7" x14ac:dyDescent="0.35">
      <c r="G125" s="2"/>
    </row>
    <row r="126" spans="7:7" x14ac:dyDescent="0.35">
      <c r="G126" s="2"/>
    </row>
    <row r="127" spans="7:7" x14ac:dyDescent="0.35">
      <c r="G127" s="2"/>
    </row>
    <row r="128" spans="7:7" x14ac:dyDescent="0.35">
      <c r="G128" s="2"/>
    </row>
    <row r="129" spans="7:7" x14ac:dyDescent="0.35">
      <c r="G129" s="2"/>
    </row>
    <row r="130" spans="7:7" x14ac:dyDescent="0.35">
      <c r="G130" s="2"/>
    </row>
    <row r="131" spans="7:7" x14ac:dyDescent="0.35">
      <c r="G131" s="2"/>
    </row>
    <row r="132" spans="7:7" x14ac:dyDescent="0.35">
      <c r="G132" s="2"/>
    </row>
    <row r="133" spans="7:7" x14ac:dyDescent="0.35">
      <c r="G133" s="2"/>
    </row>
    <row r="134" spans="7:7" x14ac:dyDescent="0.35">
      <c r="G134" s="2"/>
    </row>
    <row r="135" spans="7:7" x14ac:dyDescent="0.35">
      <c r="G135" s="2"/>
    </row>
    <row r="136" spans="7:7" x14ac:dyDescent="0.35">
      <c r="G136" s="2"/>
    </row>
    <row r="137" spans="7:7" x14ac:dyDescent="0.35">
      <c r="G137" s="2"/>
    </row>
    <row r="138" spans="7:7" x14ac:dyDescent="0.35">
      <c r="G138" s="2"/>
    </row>
    <row r="139" spans="7:7" x14ac:dyDescent="0.35">
      <c r="G139" s="2"/>
    </row>
    <row r="140" spans="7:7" x14ac:dyDescent="0.35">
      <c r="G140" s="2"/>
    </row>
    <row r="141" spans="7:7" x14ac:dyDescent="0.35">
      <c r="G141" s="2"/>
    </row>
    <row r="142" spans="7:7" x14ac:dyDescent="0.35">
      <c r="G142" s="2"/>
    </row>
    <row r="143" spans="7:7" x14ac:dyDescent="0.35">
      <c r="G143" s="2"/>
    </row>
    <row r="144" spans="7:7" x14ac:dyDescent="0.35">
      <c r="G144" s="2"/>
    </row>
    <row r="145" spans="7:7" x14ac:dyDescent="0.35">
      <c r="G145" s="2"/>
    </row>
    <row r="146" spans="7:7" x14ac:dyDescent="0.35">
      <c r="G146" s="2"/>
    </row>
    <row r="147" spans="7:7" x14ac:dyDescent="0.35">
      <c r="G147" s="2"/>
    </row>
    <row r="148" spans="7:7" x14ac:dyDescent="0.35">
      <c r="G148" s="2"/>
    </row>
    <row r="149" spans="7:7" x14ac:dyDescent="0.35">
      <c r="G149" s="2"/>
    </row>
    <row r="150" spans="7:7" x14ac:dyDescent="0.35">
      <c r="G150" s="2"/>
    </row>
    <row r="151" spans="7:7" x14ac:dyDescent="0.35">
      <c r="G151" s="2"/>
    </row>
    <row r="152" spans="7:7" x14ac:dyDescent="0.35">
      <c r="G152" s="2"/>
    </row>
    <row r="153" spans="7:7" x14ac:dyDescent="0.35">
      <c r="G153" s="2"/>
    </row>
    <row r="154" spans="7:7" x14ac:dyDescent="0.35">
      <c r="G154" s="2"/>
    </row>
    <row r="155" spans="7:7" x14ac:dyDescent="0.35">
      <c r="G155" s="2"/>
    </row>
    <row r="156" spans="7:7" x14ac:dyDescent="0.35">
      <c r="G156" s="2"/>
    </row>
    <row r="157" spans="7:7" x14ac:dyDescent="0.35">
      <c r="G157" s="2"/>
    </row>
    <row r="158" spans="7:7" x14ac:dyDescent="0.35">
      <c r="G158" s="2"/>
    </row>
    <row r="159" spans="7:7" x14ac:dyDescent="0.35">
      <c r="G159" s="2"/>
    </row>
    <row r="160" spans="7:7" x14ac:dyDescent="0.35">
      <c r="G160" s="2"/>
    </row>
    <row r="161" spans="7:7" x14ac:dyDescent="0.35">
      <c r="G161" s="2"/>
    </row>
    <row r="162" spans="7:7" x14ac:dyDescent="0.35">
      <c r="G162" s="2"/>
    </row>
    <row r="163" spans="7:7" x14ac:dyDescent="0.35">
      <c r="G163" s="2"/>
    </row>
    <row r="164" spans="7:7" x14ac:dyDescent="0.35">
      <c r="G164" s="2"/>
    </row>
    <row r="165" spans="7:7" x14ac:dyDescent="0.35">
      <c r="G165" s="2"/>
    </row>
    <row r="166" spans="7:7" x14ac:dyDescent="0.35">
      <c r="G166" s="2"/>
    </row>
    <row r="167" spans="7:7" x14ac:dyDescent="0.35">
      <c r="G167" s="2"/>
    </row>
    <row r="168" spans="7:7" x14ac:dyDescent="0.35">
      <c r="G168" s="2"/>
    </row>
    <row r="169" spans="7:7" x14ac:dyDescent="0.35">
      <c r="G169" s="2"/>
    </row>
    <row r="170" spans="7:7" x14ac:dyDescent="0.35">
      <c r="G170" s="2"/>
    </row>
    <row r="171" spans="7:7" x14ac:dyDescent="0.35">
      <c r="G171" s="2"/>
    </row>
    <row r="172" spans="7:7" x14ac:dyDescent="0.35">
      <c r="G172" s="2"/>
    </row>
    <row r="173" spans="7:7" x14ac:dyDescent="0.35">
      <c r="G173" s="2"/>
    </row>
    <row r="174" spans="7:7" x14ac:dyDescent="0.35">
      <c r="G174" s="2"/>
    </row>
    <row r="175" spans="7:7" x14ac:dyDescent="0.35">
      <c r="G175" s="2"/>
    </row>
    <row r="176" spans="7:7" x14ac:dyDescent="0.35">
      <c r="G176" s="2"/>
    </row>
    <row r="177" spans="7:7" x14ac:dyDescent="0.35">
      <c r="G177" s="2"/>
    </row>
    <row r="178" spans="7:7" x14ac:dyDescent="0.35">
      <c r="G178" s="2"/>
    </row>
    <row r="179" spans="7:7" x14ac:dyDescent="0.35">
      <c r="G179" s="2"/>
    </row>
    <row r="180" spans="7:7" x14ac:dyDescent="0.35">
      <c r="G180" s="2"/>
    </row>
    <row r="181" spans="7:7" x14ac:dyDescent="0.35">
      <c r="G181" s="2"/>
    </row>
    <row r="182" spans="7:7" x14ac:dyDescent="0.35">
      <c r="G182" s="2"/>
    </row>
    <row r="183" spans="7:7" x14ac:dyDescent="0.35">
      <c r="G183" s="2"/>
    </row>
    <row r="184" spans="7:7" x14ac:dyDescent="0.35">
      <c r="G184" s="2"/>
    </row>
    <row r="185" spans="7:7" x14ac:dyDescent="0.35">
      <c r="G185" s="2"/>
    </row>
    <row r="186" spans="7:7" x14ac:dyDescent="0.35">
      <c r="G186" s="2"/>
    </row>
    <row r="187" spans="7:7" x14ac:dyDescent="0.35">
      <c r="G187" s="2"/>
    </row>
    <row r="188" spans="7:7" x14ac:dyDescent="0.35">
      <c r="G188" s="2"/>
    </row>
    <row r="189" spans="7:7" x14ac:dyDescent="0.35">
      <c r="G189" s="2"/>
    </row>
    <row r="190" spans="7:7" x14ac:dyDescent="0.35">
      <c r="G190" s="2"/>
    </row>
    <row r="191" spans="7:7" x14ac:dyDescent="0.35">
      <c r="G191" s="2"/>
    </row>
    <row r="192" spans="7:7" x14ac:dyDescent="0.35">
      <c r="G192" s="2"/>
    </row>
    <row r="193" spans="7:7" x14ac:dyDescent="0.35">
      <c r="G193" s="2"/>
    </row>
    <row r="194" spans="7:7" x14ac:dyDescent="0.35">
      <c r="G194" s="2"/>
    </row>
    <row r="195" spans="7:7" x14ac:dyDescent="0.35">
      <c r="G195" s="2"/>
    </row>
    <row r="196" spans="7:7" x14ac:dyDescent="0.35">
      <c r="G196" s="2"/>
    </row>
    <row r="197" spans="7:7" x14ac:dyDescent="0.35">
      <c r="G197" s="2"/>
    </row>
    <row r="198" spans="7:7" x14ac:dyDescent="0.35">
      <c r="G198" s="2"/>
    </row>
    <row r="199" spans="7:7" x14ac:dyDescent="0.35">
      <c r="G199" s="2"/>
    </row>
    <row r="200" spans="7:7" x14ac:dyDescent="0.35">
      <c r="G200" s="2"/>
    </row>
    <row r="201" spans="7:7" x14ac:dyDescent="0.35">
      <c r="G201" s="2"/>
    </row>
    <row r="202" spans="7:7" x14ac:dyDescent="0.35">
      <c r="G202" s="2"/>
    </row>
    <row r="203" spans="7:7" x14ac:dyDescent="0.35">
      <c r="G203" s="2"/>
    </row>
    <row r="204" spans="7:7" x14ac:dyDescent="0.35">
      <c r="G204" s="2"/>
    </row>
    <row r="205" spans="7:7" x14ac:dyDescent="0.35">
      <c r="G205" s="2"/>
    </row>
    <row r="206" spans="7:7" x14ac:dyDescent="0.35">
      <c r="G206" s="2"/>
    </row>
    <row r="207" spans="7:7" x14ac:dyDescent="0.35">
      <c r="G207" s="2"/>
    </row>
    <row r="208" spans="7:7" x14ac:dyDescent="0.35">
      <c r="G208" s="2"/>
    </row>
    <row r="209" spans="7:7" x14ac:dyDescent="0.35">
      <c r="G209" s="2"/>
    </row>
    <row r="210" spans="7:7" x14ac:dyDescent="0.35">
      <c r="G210" s="2"/>
    </row>
    <row r="211" spans="7:7" x14ac:dyDescent="0.35">
      <c r="G211" s="2"/>
    </row>
    <row r="212" spans="7:7" x14ac:dyDescent="0.35">
      <c r="G212" s="2"/>
    </row>
    <row r="213" spans="7:7" x14ac:dyDescent="0.35">
      <c r="G213" s="2"/>
    </row>
    <row r="214" spans="7:7" x14ac:dyDescent="0.35">
      <c r="G214" s="2"/>
    </row>
    <row r="215" spans="7:7" x14ac:dyDescent="0.35">
      <c r="G215" s="2"/>
    </row>
    <row r="216" spans="7:7" x14ac:dyDescent="0.35">
      <c r="G216" s="2"/>
    </row>
    <row r="217" spans="7:7" x14ac:dyDescent="0.35">
      <c r="G217" s="2"/>
    </row>
    <row r="218" spans="7:7" x14ac:dyDescent="0.35">
      <c r="G218" s="2"/>
    </row>
    <row r="219" spans="7:7" x14ac:dyDescent="0.35">
      <c r="G219" s="2"/>
    </row>
    <row r="220" spans="7:7" x14ac:dyDescent="0.35">
      <c r="G220" s="2"/>
    </row>
    <row r="221" spans="7:7" x14ac:dyDescent="0.35">
      <c r="G221" s="2"/>
    </row>
    <row r="222" spans="7:7" x14ac:dyDescent="0.35">
      <c r="G222" s="2"/>
    </row>
    <row r="223" spans="7:7" x14ac:dyDescent="0.35">
      <c r="G223" s="2"/>
    </row>
    <row r="224" spans="7:7" x14ac:dyDescent="0.35">
      <c r="G224" s="2"/>
    </row>
    <row r="225" spans="7:7" x14ac:dyDescent="0.35">
      <c r="G225" s="2"/>
    </row>
    <row r="226" spans="7:7" x14ac:dyDescent="0.35">
      <c r="G226" s="2"/>
    </row>
    <row r="227" spans="7:7" x14ac:dyDescent="0.35">
      <c r="G227" s="2"/>
    </row>
    <row r="228" spans="7:7" x14ac:dyDescent="0.35">
      <c r="G228" s="2"/>
    </row>
    <row r="229" spans="7:7" x14ac:dyDescent="0.35">
      <c r="G229" s="2"/>
    </row>
    <row r="230" spans="7:7" x14ac:dyDescent="0.35">
      <c r="G230" s="2"/>
    </row>
    <row r="231" spans="7:7" x14ac:dyDescent="0.35">
      <c r="G231" s="2"/>
    </row>
    <row r="232" spans="7:7" x14ac:dyDescent="0.35">
      <c r="G232" s="2"/>
    </row>
    <row r="233" spans="7:7" x14ac:dyDescent="0.35">
      <c r="G233" s="2"/>
    </row>
    <row r="234" spans="7:7" x14ac:dyDescent="0.35">
      <c r="G234" s="2"/>
    </row>
    <row r="235" spans="7:7" x14ac:dyDescent="0.35">
      <c r="G235" s="2"/>
    </row>
    <row r="236" spans="7:7" x14ac:dyDescent="0.35">
      <c r="G236" s="2"/>
    </row>
    <row r="237" spans="7:7" x14ac:dyDescent="0.35">
      <c r="G237" s="2"/>
    </row>
    <row r="238" spans="7:7" x14ac:dyDescent="0.35">
      <c r="G238" s="2"/>
    </row>
    <row r="239" spans="7:7" x14ac:dyDescent="0.35">
      <c r="G239" s="2"/>
    </row>
    <row r="240" spans="7:7" x14ac:dyDescent="0.35">
      <c r="G240" s="2"/>
    </row>
    <row r="241" spans="7:7" x14ac:dyDescent="0.35">
      <c r="G241" s="2"/>
    </row>
    <row r="242" spans="7:7" x14ac:dyDescent="0.35">
      <c r="G242" s="2"/>
    </row>
    <row r="243" spans="7:7" x14ac:dyDescent="0.35">
      <c r="G243" s="2"/>
    </row>
    <row r="244" spans="7:7" x14ac:dyDescent="0.35">
      <c r="G244" s="2"/>
    </row>
    <row r="245" spans="7:7" x14ac:dyDescent="0.35">
      <c r="G245" s="2"/>
    </row>
    <row r="246" spans="7:7" x14ac:dyDescent="0.35">
      <c r="G246" s="2"/>
    </row>
    <row r="247" spans="7:7" x14ac:dyDescent="0.35">
      <c r="G247" s="2"/>
    </row>
    <row r="248" spans="7:7" x14ac:dyDescent="0.35">
      <c r="G248" s="2"/>
    </row>
    <row r="249" spans="7:7" x14ac:dyDescent="0.35">
      <c r="G249" s="2"/>
    </row>
    <row r="250" spans="7:7" x14ac:dyDescent="0.35">
      <c r="G250" s="2"/>
    </row>
    <row r="251" spans="7:7" x14ac:dyDescent="0.35">
      <c r="G251" s="2"/>
    </row>
    <row r="252" spans="7:7" x14ac:dyDescent="0.35">
      <c r="G252" s="2"/>
    </row>
    <row r="253" spans="7:7" x14ac:dyDescent="0.35">
      <c r="G253" s="2"/>
    </row>
    <row r="254" spans="7:7" x14ac:dyDescent="0.35">
      <c r="G254" s="2"/>
    </row>
    <row r="255" spans="7:7" x14ac:dyDescent="0.35">
      <c r="G255" s="2"/>
    </row>
    <row r="256" spans="7:7" x14ac:dyDescent="0.35">
      <c r="G256" s="2"/>
    </row>
    <row r="257" spans="7:7" x14ac:dyDescent="0.35">
      <c r="G257" s="2"/>
    </row>
    <row r="258" spans="7:7" x14ac:dyDescent="0.35">
      <c r="G258" s="2"/>
    </row>
    <row r="259" spans="7:7" x14ac:dyDescent="0.35">
      <c r="G259" s="2"/>
    </row>
    <row r="260" spans="7:7" x14ac:dyDescent="0.35">
      <c r="G260" s="2"/>
    </row>
    <row r="261" spans="7:7" x14ac:dyDescent="0.35">
      <c r="G261" s="2"/>
    </row>
    <row r="262" spans="7:7" x14ac:dyDescent="0.35">
      <c r="G262" s="2"/>
    </row>
    <row r="263" spans="7:7" x14ac:dyDescent="0.35">
      <c r="G263" s="2"/>
    </row>
    <row r="264" spans="7:7" x14ac:dyDescent="0.35">
      <c r="G264" s="2"/>
    </row>
    <row r="265" spans="7:7" x14ac:dyDescent="0.35">
      <c r="G265" s="2"/>
    </row>
    <row r="266" spans="7:7" x14ac:dyDescent="0.35">
      <c r="G266" s="2"/>
    </row>
    <row r="267" spans="7:7" x14ac:dyDescent="0.35">
      <c r="G267" s="2"/>
    </row>
    <row r="268" spans="7:7" x14ac:dyDescent="0.35">
      <c r="G268" s="2"/>
    </row>
    <row r="269" spans="7:7" x14ac:dyDescent="0.35">
      <c r="G269" s="2"/>
    </row>
    <row r="270" spans="7:7" x14ac:dyDescent="0.35">
      <c r="G270" s="2"/>
    </row>
    <row r="271" spans="7:7" x14ac:dyDescent="0.35">
      <c r="G271" s="2"/>
    </row>
    <row r="272" spans="7:7" x14ac:dyDescent="0.35">
      <c r="G272" s="2"/>
    </row>
    <row r="273" spans="7:7" x14ac:dyDescent="0.35">
      <c r="G273" s="2"/>
    </row>
    <row r="274" spans="7:7" x14ac:dyDescent="0.35">
      <c r="G274" s="2"/>
    </row>
    <row r="275" spans="7:7" x14ac:dyDescent="0.35">
      <c r="G275" s="2"/>
    </row>
    <row r="276" spans="7:7" x14ac:dyDescent="0.35">
      <c r="G276" s="2"/>
    </row>
    <row r="277" spans="7:7" x14ac:dyDescent="0.35">
      <c r="G277" s="2"/>
    </row>
    <row r="278" spans="7:7" x14ac:dyDescent="0.35">
      <c r="G278" s="2"/>
    </row>
    <row r="279" spans="7:7" x14ac:dyDescent="0.35">
      <c r="G279" s="2"/>
    </row>
    <row r="280" spans="7:7" x14ac:dyDescent="0.35">
      <c r="G280" s="2"/>
    </row>
    <row r="281" spans="7:7" x14ac:dyDescent="0.35">
      <c r="G281" s="2"/>
    </row>
    <row r="282" spans="7:7" x14ac:dyDescent="0.35">
      <c r="G282" s="2"/>
    </row>
    <row r="283" spans="7:7" x14ac:dyDescent="0.35">
      <c r="G283" s="2"/>
    </row>
    <row r="284" spans="7:7" x14ac:dyDescent="0.35">
      <c r="G284" s="2"/>
    </row>
    <row r="285" spans="7:7" x14ac:dyDescent="0.35">
      <c r="G285" s="2"/>
    </row>
    <row r="286" spans="7:7" x14ac:dyDescent="0.35">
      <c r="G286" s="2"/>
    </row>
    <row r="287" spans="7:7" x14ac:dyDescent="0.35">
      <c r="G287" s="2"/>
    </row>
    <row r="288" spans="7:7" x14ac:dyDescent="0.35">
      <c r="G288" s="2"/>
    </row>
    <row r="289" spans="7:7" x14ac:dyDescent="0.35">
      <c r="G289" s="2"/>
    </row>
    <row r="290" spans="7:7" x14ac:dyDescent="0.35">
      <c r="G290" s="2"/>
    </row>
    <row r="291" spans="7:7" x14ac:dyDescent="0.35">
      <c r="G291" s="2"/>
    </row>
    <row r="292" spans="7:7" x14ac:dyDescent="0.35">
      <c r="G292" s="2"/>
    </row>
    <row r="293" spans="7:7" x14ac:dyDescent="0.35">
      <c r="G293" s="2"/>
    </row>
    <row r="294" spans="7:7" x14ac:dyDescent="0.35">
      <c r="G294" s="2"/>
    </row>
    <row r="295" spans="7:7" x14ac:dyDescent="0.35">
      <c r="G295" s="2"/>
    </row>
    <row r="296" spans="7:7" x14ac:dyDescent="0.35">
      <c r="G296" s="2"/>
    </row>
    <row r="297" spans="7:7" x14ac:dyDescent="0.35">
      <c r="G297" s="2"/>
    </row>
    <row r="298" spans="7:7" x14ac:dyDescent="0.35">
      <c r="G298" s="2"/>
    </row>
    <row r="299" spans="7:7" x14ac:dyDescent="0.35">
      <c r="G299" s="2"/>
    </row>
    <row r="300" spans="7:7" x14ac:dyDescent="0.35">
      <c r="G300" s="2"/>
    </row>
    <row r="301" spans="7:7" x14ac:dyDescent="0.35">
      <c r="G301" s="2"/>
    </row>
    <row r="302" spans="7:7" x14ac:dyDescent="0.35">
      <c r="G302" s="2"/>
    </row>
    <row r="303" spans="7:7" x14ac:dyDescent="0.35">
      <c r="G303" s="2"/>
    </row>
    <row r="304" spans="7:7" x14ac:dyDescent="0.35">
      <c r="G304" s="2"/>
    </row>
    <row r="305" spans="7:7" x14ac:dyDescent="0.35">
      <c r="G305" s="2"/>
    </row>
    <row r="306" spans="7:7" x14ac:dyDescent="0.35">
      <c r="G306" s="2"/>
    </row>
    <row r="307" spans="7:7" x14ac:dyDescent="0.35">
      <c r="G307" s="2"/>
    </row>
    <row r="308" spans="7:7" x14ac:dyDescent="0.35">
      <c r="G308" s="2"/>
    </row>
    <row r="309" spans="7:7" x14ac:dyDescent="0.35">
      <c r="G309" s="2"/>
    </row>
    <row r="310" spans="7:7" x14ac:dyDescent="0.35">
      <c r="G310" s="2"/>
    </row>
    <row r="311" spans="7:7" x14ac:dyDescent="0.35">
      <c r="G311" s="2"/>
    </row>
    <row r="312" spans="7:7" x14ac:dyDescent="0.35">
      <c r="G312" s="2"/>
    </row>
    <row r="313" spans="7:7" x14ac:dyDescent="0.35">
      <c r="G313" s="2"/>
    </row>
    <row r="314" spans="7:7" x14ac:dyDescent="0.35">
      <c r="G314" s="2"/>
    </row>
    <row r="315" spans="7:7" x14ac:dyDescent="0.35">
      <c r="G315" s="2"/>
    </row>
    <row r="316" spans="7:7" x14ac:dyDescent="0.35">
      <c r="G316" s="2"/>
    </row>
    <row r="317" spans="7:7" x14ac:dyDescent="0.35">
      <c r="G317" s="2"/>
    </row>
    <row r="318" spans="7:7" x14ac:dyDescent="0.35">
      <c r="G318" s="2"/>
    </row>
    <row r="319" spans="7:7" x14ac:dyDescent="0.35">
      <c r="G319" s="2"/>
    </row>
    <row r="320" spans="7:7" x14ac:dyDescent="0.35">
      <c r="G320" s="2"/>
    </row>
    <row r="321" spans="7:7" x14ac:dyDescent="0.35">
      <c r="G321" s="2"/>
    </row>
    <row r="322" spans="7:7" x14ac:dyDescent="0.35">
      <c r="G322" s="2"/>
    </row>
    <row r="323" spans="7:7" x14ac:dyDescent="0.35">
      <c r="G323" s="2"/>
    </row>
    <row r="324" spans="7:7" x14ac:dyDescent="0.35">
      <c r="G324" s="2"/>
    </row>
    <row r="325" spans="7:7" x14ac:dyDescent="0.35">
      <c r="G325" s="2"/>
    </row>
    <row r="326" spans="7:7" x14ac:dyDescent="0.35">
      <c r="G326" s="2"/>
    </row>
    <row r="327" spans="7:7" x14ac:dyDescent="0.35">
      <c r="G327" s="2"/>
    </row>
    <row r="328" spans="7:7" x14ac:dyDescent="0.35">
      <c r="G328" s="2"/>
    </row>
    <row r="329" spans="7:7" x14ac:dyDescent="0.35">
      <c r="G329" s="2"/>
    </row>
    <row r="330" spans="7:7" x14ac:dyDescent="0.35">
      <c r="G330" s="2"/>
    </row>
    <row r="331" spans="7:7" x14ac:dyDescent="0.35">
      <c r="G331" s="2"/>
    </row>
    <row r="332" spans="7:7" x14ac:dyDescent="0.35">
      <c r="G332" s="2"/>
    </row>
    <row r="333" spans="7:7" x14ac:dyDescent="0.35">
      <c r="G333" s="2"/>
    </row>
    <row r="334" spans="7:7" x14ac:dyDescent="0.35">
      <c r="G334" s="2"/>
    </row>
    <row r="335" spans="7:7" x14ac:dyDescent="0.35">
      <c r="G335" s="2"/>
    </row>
    <row r="336" spans="7:7" x14ac:dyDescent="0.35">
      <c r="G336" s="2"/>
    </row>
    <row r="337" spans="7:7" x14ac:dyDescent="0.35">
      <c r="G337" s="2"/>
    </row>
    <row r="338" spans="7:7" x14ac:dyDescent="0.35">
      <c r="G338" s="2"/>
    </row>
    <row r="339" spans="7:7" x14ac:dyDescent="0.35">
      <c r="G339" s="2"/>
    </row>
    <row r="340" spans="7:7" x14ac:dyDescent="0.35">
      <c r="G340" s="2"/>
    </row>
    <row r="341" spans="7:7" x14ac:dyDescent="0.35">
      <c r="G341" s="2"/>
    </row>
    <row r="342" spans="7:7" x14ac:dyDescent="0.35">
      <c r="G342" s="2"/>
    </row>
    <row r="343" spans="7:7" x14ac:dyDescent="0.35">
      <c r="G343" s="2"/>
    </row>
    <row r="344" spans="7:7" x14ac:dyDescent="0.35">
      <c r="G344" s="2"/>
    </row>
    <row r="345" spans="7:7" x14ac:dyDescent="0.35">
      <c r="G345" s="2"/>
    </row>
    <row r="346" spans="7:7" x14ac:dyDescent="0.35">
      <c r="G346" s="2"/>
    </row>
    <row r="347" spans="7:7" x14ac:dyDescent="0.35">
      <c r="G347" s="2"/>
    </row>
    <row r="348" spans="7:7" x14ac:dyDescent="0.35">
      <c r="G348" s="2"/>
    </row>
    <row r="349" spans="7:7" x14ac:dyDescent="0.35">
      <c r="G349" s="2"/>
    </row>
    <row r="350" spans="7:7" x14ac:dyDescent="0.35">
      <c r="G350" s="2"/>
    </row>
    <row r="351" spans="7:7" x14ac:dyDescent="0.35">
      <c r="G351" s="2"/>
    </row>
    <row r="352" spans="7:7" x14ac:dyDescent="0.35">
      <c r="G352" s="2"/>
    </row>
    <row r="353" spans="7:7" x14ac:dyDescent="0.35">
      <c r="G353" s="2"/>
    </row>
    <row r="354" spans="7:7" x14ac:dyDescent="0.35">
      <c r="G354" s="2"/>
    </row>
    <row r="355" spans="7:7" x14ac:dyDescent="0.35">
      <c r="G355" s="2"/>
    </row>
    <row r="356" spans="7:7" x14ac:dyDescent="0.35">
      <c r="G356" s="2"/>
    </row>
    <row r="357" spans="7:7" x14ac:dyDescent="0.35">
      <c r="G357" s="2"/>
    </row>
    <row r="358" spans="7:7" x14ac:dyDescent="0.35">
      <c r="G358" s="2"/>
    </row>
    <row r="359" spans="7:7" x14ac:dyDescent="0.35">
      <c r="G359" s="2"/>
    </row>
    <row r="360" spans="7:7" x14ac:dyDescent="0.35">
      <c r="G360" s="2"/>
    </row>
    <row r="361" spans="7:7" x14ac:dyDescent="0.35">
      <c r="G361" s="2"/>
    </row>
    <row r="362" spans="7:7" x14ac:dyDescent="0.35">
      <c r="G362" s="2"/>
    </row>
    <row r="363" spans="7:7" x14ac:dyDescent="0.35">
      <c r="G363" s="2"/>
    </row>
    <row r="364" spans="7:7" x14ac:dyDescent="0.35">
      <c r="G364" s="2"/>
    </row>
    <row r="365" spans="7:7" x14ac:dyDescent="0.35">
      <c r="G365" s="2"/>
    </row>
    <row r="366" spans="7:7" x14ac:dyDescent="0.35">
      <c r="G366" s="2"/>
    </row>
    <row r="367" spans="7:7" x14ac:dyDescent="0.35">
      <c r="G367" s="2"/>
    </row>
    <row r="368" spans="7:7" x14ac:dyDescent="0.35">
      <c r="G368" s="2"/>
    </row>
    <row r="369" spans="7:7" x14ac:dyDescent="0.35">
      <c r="G369" s="2"/>
    </row>
    <row r="370" spans="7:7" x14ac:dyDescent="0.35">
      <c r="G370" s="2"/>
    </row>
    <row r="371" spans="7:7" x14ac:dyDescent="0.35">
      <c r="G371" s="2"/>
    </row>
    <row r="372" spans="7:7" x14ac:dyDescent="0.35">
      <c r="G372" s="2"/>
    </row>
    <row r="373" spans="7:7" x14ac:dyDescent="0.35">
      <c r="G373" s="2"/>
    </row>
    <row r="374" spans="7:7" x14ac:dyDescent="0.35">
      <c r="G374" s="2"/>
    </row>
    <row r="375" spans="7:7" x14ac:dyDescent="0.35">
      <c r="G375" s="2"/>
    </row>
    <row r="376" spans="7:7" x14ac:dyDescent="0.35">
      <c r="G376" s="2"/>
    </row>
    <row r="377" spans="7:7" x14ac:dyDescent="0.35">
      <c r="G377" s="2"/>
    </row>
    <row r="378" spans="7:7" x14ac:dyDescent="0.35">
      <c r="G378" s="2"/>
    </row>
    <row r="379" spans="7:7" x14ac:dyDescent="0.35">
      <c r="G379" s="2"/>
    </row>
    <row r="380" spans="7:7" x14ac:dyDescent="0.35">
      <c r="G380" s="2"/>
    </row>
    <row r="381" spans="7:7" x14ac:dyDescent="0.35">
      <c r="G381" s="2"/>
    </row>
    <row r="382" spans="7:7" x14ac:dyDescent="0.35">
      <c r="G382" s="2"/>
    </row>
    <row r="383" spans="7:7" x14ac:dyDescent="0.35">
      <c r="G383" s="2"/>
    </row>
    <row r="384" spans="7:7" x14ac:dyDescent="0.35">
      <c r="G384" s="2"/>
    </row>
    <row r="385" spans="7:7" x14ac:dyDescent="0.35">
      <c r="G385" s="2"/>
    </row>
    <row r="386" spans="7:7" x14ac:dyDescent="0.35">
      <c r="G386" s="2"/>
    </row>
    <row r="387" spans="7:7" x14ac:dyDescent="0.35">
      <c r="G387" s="2"/>
    </row>
    <row r="388" spans="7:7" x14ac:dyDescent="0.35">
      <c r="G388" s="2"/>
    </row>
    <row r="389" spans="7:7" x14ac:dyDescent="0.35">
      <c r="G389" s="2"/>
    </row>
    <row r="390" spans="7:7" x14ac:dyDescent="0.35">
      <c r="G390" s="2"/>
    </row>
    <row r="391" spans="7:7" x14ac:dyDescent="0.35">
      <c r="G391" s="2"/>
    </row>
    <row r="392" spans="7:7" x14ac:dyDescent="0.35">
      <c r="G392" s="2"/>
    </row>
    <row r="393" spans="7:7" x14ac:dyDescent="0.35">
      <c r="G393" s="2"/>
    </row>
    <row r="394" spans="7:7" x14ac:dyDescent="0.35">
      <c r="G394" s="2"/>
    </row>
    <row r="395" spans="7:7" x14ac:dyDescent="0.35">
      <c r="G395" s="2"/>
    </row>
    <row r="396" spans="7:7" x14ac:dyDescent="0.35">
      <c r="G396" s="2"/>
    </row>
    <row r="397" spans="7:7" x14ac:dyDescent="0.35">
      <c r="G397" s="2"/>
    </row>
    <row r="398" spans="7:7" x14ac:dyDescent="0.35">
      <c r="G398" s="2"/>
    </row>
    <row r="399" spans="7:7" x14ac:dyDescent="0.35">
      <c r="G399" s="2"/>
    </row>
    <row r="400" spans="7:7" x14ac:dyDescent="0.35">
      <c r="G400" s="2"/>
    </row>
    <row r="401" spans="7:7" x14ac:dyDescent="0.35">
      <c r="G401" s="2"/>
    </row>
    <row r="402" spans="7:7" x14ac:dyDescent="0.35">
      <c r="G402" s="2"/>
    </row>
    <row r="403" spans="7:7" x14ac:dyDescent="0.35">
      <c r="G403" s="2"/>
    </row>
    <row r="404" spans="7:7" x14ac:dyDescent="0.35">
      <c r="G404" s="2"/>
    </row>
    <row r="405" spans="7:7" x14ac:dyDescent="0.35">
      <c r="G405" s="2"/>
    </row>
    <row r="406" spans="7:7" x14ac:dyDescent="0.35">
      <c r="G406" s="2"/>
    </row>
    <row r="407" spans="7:7" x14ac:dyDescent="0.35">
      <c r="G407" s="2"/>
    </row>
    <row r="408" spans="7:7" x14ac:dyDescent="0.35">
      <c r="G408" s="2"/>
    </row>
    <row r="409" spans="7:7" x14ac:dyDescent="0.35">
      <c r="G409" s="2"/>
    </row>
    <row r="410" spans="7:7" x14ac:dyDescent="0.35">
      <c r="G410" s="2"/>
    </row>
    <row r="411" spans="7:7" x14ac:dyDescent="0.35">
      <c r="G411" s="2"/>
    </row>
    <row r="412" spans="7:7" x14ac:dyDescent="0.35">
      <c r="G412" s="2"/>
    </row>
    <row r="413" spans="7:7" x14ac:dyDescent="0.35">
      <c r="G413" s="2"/>
    </row>
    <row r="414" spans="7:7" x14ac:dyDescent="0.35">
      <c r="G414" s="2"/>
    </row>
    <row r="415" spans="7:7" x14ac:dyDescent="0.35">
      <c r="G415" s="2"/>
    </row>
    <row r="416" spans="7:7" x14ac:dyDescent="0.35">
      <c r="G416" s="2"/>
    </row>
    <row r="417" spans="7:7" x14ac:dyDescent="0.35">
      <c r="G417" s="2"/>
    </row>
    <row r="418" spans="7:7" x14ac:dyDescent="0.35">
      <c r="G418" s="2"/>
    </row>
    <row r="419" spans="7:7" x14ac:dyDescent="0.35">
      <c r="G419" s="2"/>
    </row>
    <row r="420" spans="7:7" x14ac:dyDescent="0.35">
      <c r="G420" s="2"/>
    </row>
    <row r="421" spans="7:7" x14ac:dyDescent="0.35">
      <c r="G421" s="2"/>
    </row>
    <row r="422" spans="7:7" x14ac:dyDescent="0.35">
      <c r="G422" s="2"/>
    </row>
    <row r="423" spans="7:7" x14ac:dyDescent="0.35">
      <c r="G423" s="2"/>
    </row>
    <row r="424" spans="7:7" x14ac:dyDescent="0.35">
      <c r="G424" s="2"/>
    </row>
    <row r="425" spans="7:7" x14ac:dyDescent="0.35">
      <c r="G425" s="2"/>
    </row>
    <row r="426" spans="7:7" x14ac:dyDescent="0.35">
      <c r="G426" s="2"/>
    </row>
    <row r="427" spans="7:7" x14ac:dyDescent="0.35">
      <c r="G427" s="2"/>
    </row>
    <row r="428" spans="7:7" x14ac:dyDescent="0.35">
      <c r="G428" s="2"/>
    </row>
    <row r="429" spans="7:7" x14ac:dyDescent="0.35">
      <c r="G429" s="2"/>
    </row>
    <row r="430" spans="7:7" x14ac:dyDescent="0.35">
      <c r="G430" s="2"/>
    </row>
    <row r="431" spans="7:7" x14ac:dyDescent="0.35">
      <c r="G431" s="2"/>
    </row>
    <row r="432" spans="7:7" x14ac:dyDescent="0.35">
      <c r="G432" s="2"/>
    </row>
    <row r="433" spans="7:7" x14ac:dyDescent="0.35">
      <c r="G433" s="2"/>
    </row>
    <row r="434" spans="7:7" x14ac:dyDescent="0.35">
      <c r="G434" s="2"/>
    </row>
    <row r="435" spans="7:7" x14ac:dyDescent="0.35">
      <c r="G435" s="2"/>
    </row>
    <row r="436" spans="7:7" x14ac:dyDescent="0.35">
      <c r="G436" s="2"/>
    </row>
    <row r="437" spans="7:7" x14ac:dyDescent="0.35">
      <c r="G437" s="2"/>
    </row>
    <row r="438" spans="7:7" x14ac:dyDescent="0.35">
      <c r="G438" s="2"/>
    </row>
    <row r="439" spans="7:7" x14ac:dyDescent="0.35">
      <c r="G439" s="2"/>
    </row>
    <row r="440" spans="7:7" x14ac:dyDescent="0.35">
      <c r="G440" s="2"/>
    </row>
    <row r="441" spans="7:7" x14ac:dyDescent="0.35">
      <c r="G441" s="2"/>
    </row>
    <row r="442" spans="7:7" x14ac:dyDescent="0.35">
      <c r="G442" s="2"/>
    </row>
    <row r="443" spans="7:7" x14ac:dyDescent="0.35">
      <c r="G443" s="2"/>
    </row>
    <row r="444" spans="7:7" x14ac:dyDescent="0.35">
      <c r="G444" s="2"/>
    </row>
    <row r="445" spans="7:7" x14ac:dyDescent="0.35">
      <c r="G445" s="2"/>
    </row>
    <row r="446" spans="7:7" x14ac:dyDescent="0.35">
      <c r="G446" s="2"/>
    </row>
    <row r="447" spans="7:7" x14ac:dyDescent="0.35">
      <c r="G447" s="2"/>
    </row>
    <row r="448" spans="7:7" x14ac:dyDescent="0.35">
      <c r="G448" s="2"/>
    </row>
    <row r="449" spans="7:7" x14ac:dyDescent="0.35">
      <c r="G449" s="2"/>
    </row>
    <row r="450" spans="7:7" x14ac:dyDescent="0.35">
      <c r="G450" s="2"/>
    </row>
    <row r="451" spans="7:7" x14ac:dyDescent="0.35">
      <c r="G451" s="2"/>
    </row>
    <row r="452" spans="7:7" x14ac:dyDescent="0.35">
      <c r="G452" s="2"/>
    </row>
    <row r="453" spans="7:7" x14ac:dyDescent="0.35">
      <c r="G453" s="2"/>
    </row>
    <row r="454" spans="7:7" x14ac:dyDescent="0.35">
      <c r="G454" s="2"/>
    </row>
    <row r="455" spans="7:7" x14ac:dyDescent="0.35">
      <c r="G455" s="2"/>
    </row>
    <row r="456" spans="7:7" x14ac:dyDescent="0.35">
      <c r="G456" s="2"/>
    </row>
    <row r="457" spans="7:7" x14ac:dyDescent="0.35">
      <c r="G457" s="2"/>
    </row>
    <row r="458" spans="7:7" x14ac:dyDescent="0.35">
      <c r="G458" s="2"/>
    </row>
    <row r="459" spans="7:7" x14ac:dyDescent="0.35">
      <c r="G459" s="2"/>
    </row>
    <row r="460" spans="7:7" x14ac:dyDescent="0.35">
      <c r="G460" s="2"/>
    </row>
    <row r="461" spans="7:7" x14ac:dyDescent="0.35">
      <c r="G461" s="2"/>
    </row>
    <row r="462" spans="7:7" x14ac:dyDescent="0.35">
      <c r="G462" s="2"/>
    </row>
    <row r="463" spans="7:7" x14ac:dyDescent="0.35">
      <c r="G463" s="2"/>
    </row>
    <row r="464" spans="7:7" x14ac:dyDescent="0.35">
      <c r="G464" s="2"/>
    </row>
    <row r="465" spans="7:7" x14ac:dyDescent="0.35">
      <c r="G465" s="2"/>
    </row>
    <row r="466" spans="7:7" x14ac:dyDescent="0.35">
      <c r="G466" s="2"/>
    </row>
    <row r="467" spans="7:7" x14ac:dyDescent="0.35">
      <c r="G467" s="2"/>
    </row>
    <row r="468" spans="7:7" x14ac:dyDescent="0.35">
      <c r="G468" s="2"/>
    </row>
    <row r="469" spans="7:7" x14ac:dyDescent="0.35">
      <c r="G469" s="2"/>
    </row>
    <row r="470" spans="7:7" x14ac:dyDescent="0.35">
      <c r="G470" s="2"/>
    </row>
    <row r="471" spans="7:7" x14ac:dyDescent="0.35">
      <c r="G471" s="2"/>
    </row>
    <row r="472" spans="7:7" x14ac:dyDescent="0.35">
      <c r="G472" s="2"/>
    </row>
    <row r="473" spans="7:7" x14ac:dyDescent="0.35">
      <c r="G473" s="2"/>
    </row>
    <row r="474" spans="7:7" x14ac:dyDescent="0.35">
      <c r="G474" s="2"/>
    </row>
    <row r="475" spans="7:7" x14ac:dyDescent="0.35">
      <c r="G475" s="2"/>
    </row>
    <row r="476" spans="7:7" x14ac:dyDescent="0.35">
      <c r="G476" s="2"/>
    </row>
    <row r="477" spans="7:7" x14ac:dyDescent="0.35">
      <c r="G477" s="2"/>
    </row>
    <row r="478" spans="7:7" x14ac:dyDescent="0.35">
      <c r="G478" s="2"/>
    </row>
    <row r="479" spans="7:7" x14ac:dyDescent="0.35">
      <c r="G479" s="2"/>
    </row>
    <row r="480" spans="7:7" x14ac:dyDescent="0.35">
      <c r="G480" s="2"/>
    </row>
    <row r="481" spans="7:7" x14ac:dyDescent="0.35">
      <c r="G481" s="2"/>
    </row>
    <row r="482" spans="7:7" x14ac:dyDescent="0.35">
      <c r="G482" s="2"/>
    </row>
    <row r="483" spans="7:7" x14ac:dyDescent="0.35">
      <c r="G483" s="2"/>
    </row>
    <row r="484" spans="7:7" x14ac:dyDescent="0.35">
      <c r="G484" s="2"/>
    </row>
    <row r="485" spans="7:7" x14ac:dyDescent="0.35">
      <c r="G485" s="2"/>
    </row>
    <row r="486" spans="7:7" x14ac:dyDescent="0.35">
      <c r="G486" s="2"/>
    </row>
    <row r="487" spans="7:7" x14ac:dyDescent="0.35">
      <c r="G487" s="2"/>
    </row>
    <row r="488" spans="7:7" x14ac:dyDescent="0.35">
      <c r="G488" s="2"/>
    </row>
    <row r="489" spans="7:7" x14ac:dyDescent="0.35">
      <c r="G489" s="2"/>
    </row>
    <row r="490" spans="7:7" x14ac:dyDescent="0.35">
      <c r="G490" s="2"/>
    </row>
    <row r="491" spans="7:7" x14ac:dyDescent="0.35">
      <c r="G491" s="2"/>
    </row>
    <row r="492" spans="7:7" x14ac:dyDescent="0.35">
      <c r="G492" s="2"/>
    </row>
    <row r="493" spans="7:7" x14ac:dyDescent="0.35">
      <c r="G493" s="2"/>
    </row>
    <row r="494" spans="7:7" x14ac:dyDescent="0.35">
      <c r="G494" s="2"/>
    </row>
    <row r="495" spans="7:7" x14ac:dyDescent="0.35">
      <c r="G495" s="2"/>
    </row>
    <row r="496" spans="7:7" x14ac:dyDescent="0.35">
      <c r="G496" s="2"/>
    </row>
    <row r="497" spans="7:7" x14ac:dyDescent="0.35">
      <c r="G497" s="2"/>
    </row>
    <row r="498" spans="7:7" x14ac:dyDescent="0.35">
      <c r="G498" s="2"/>
    </row>
    <row r="499" spans="7:7" x14ac:dyDescent="0.35">
      <c r="G499" s="2"/>
    </row>
    <row r="500" spans="7:7" x14ac:dyDescent="0.35">
      <c r="G500" s="2"/>
    </row>
    <row r="501" spans="7:7" x14ac:dyDescent="0.35">
      <c r="G501" s="2"/>
    </row>
    <row r="502" spans="7:7" x14ac:dyDescent="0.35">
      <c r="G502" s="2"/>
    </row>
    <row r="503" spans="7:7" x14ac:dyDescent="0.35">
      <c r="G503" s="2"/>
    </row>
    <row r="504" spans="7:7" x14ac:dyDescent="0.35">
      <c r="G504" s="2"/>
    </row>
    <row r="505" spans="7:7" x14ac:dyDescent="0.35">
      <c r="G505" s="2"/>
    </row>
    <row r="506" spans="7:7" x14ac:dyDescent="0.35">
      <c r="G506" s="2"/>
    </row>
    <row r="507" spans="7:7" x14ac:dyDescent="0.35">
      <c r="G507" s="2"/>
    </row>
    <row r="508" spans="7:7" x14ac:dyDescent="0.35">
      <c r="G508" s="2"/>
    </row>
    <row r="509" spans="7:7" x14ac:dyDescent="0.35">
      <c r="G509" s="2"/>
    </row>
    <row r="510" spans="7:7" x14ac:dyDescent="0.35">
      <c r="G510" s="2"/>
    </row>
    <row r="511" spans="7:7" x14ac:dyDescent="0.35">
      <c r="G511" s="2"/>
    </row>
    <row r="512" spans="7:7" x14ac:dyDescent="0.35">
      <c r="G512" s="2"/>
    </row>
    <row r="513" spans="7:7" x14ac:dyDescent="0.35">
      <c r="G513" s="2"/>
    </row>
    <row r="514" spans="7:7" x14ac:dyDescent="0.35">
      <c r="G514" s="2"/>
    </row>
    <row r="515" spans="7:7" x14ac:dyDescent="0.35">
      <c r="G515" s="2"/>
    </row>
    <row r="516" spans="7:7" x14ac:dyDescent="0.35">
      <c r="G516" s="2"/>
    </row>
    <row r="517" spans="7:7" x14ac:dyDescent="0.35">
      <c r="G517" s="2"/>
    </row>
    <row r="518" spans="7:7" x14ac:dyDescent="0.35">
      <c r="G518" s="2"/>
    </row>
    <row r="519" spans="7:7" x14ac:dyDescent="0.35">
      <c r="G519" s="2"/>
    </row>
    <row r="520" spans="7:7" x14ac:dyDescent="0.35">
      <c r="G520" s="2"/>
    </row>
    <row r="521" spans="7:7" x14ac:dyDescent="0.35">
      <c r="G521" s="2"/>
    </row>
    <row r="522" spans="7:7" x14ac:dyDescent="0.35">
      <c r="G522" s="2"/>
    </row>
    <row r="523" spans="7:7" x14ac:dyDescent="0.35">
      <c r="G523" s="2"/>
    </row>
    <row r="524" spans="7:7" x14ac:dyDescent="0.35">
      <c r="G524" s="2"/>
    </row>
    <row r="525" spans="7:7" x14ac:dyDescent="0.35">
      <c r="G525" s="2"/>
    </row>
    <row r="526" spans="7:7" x14ac:dyDescent="0.35">
      <c r="G526" s="2"/>
    </row>
    <row r="527" spans="7:7" x14ac:dyDescent="0.35">
      <c r="G527" s="2"/>
    </row>
    <row r="528" spans="7:7" x14ac:dyDescent="0.35">
      <c r="G528" s="2"/>
    </row>
    <row r="529" spans="7:7" x14ac:dyDescent="0.35">
      <c r="G529" s="2"/>
    </row>
    <row r="530" spans="7:7" x14ac:dyDescent="0.35">
      <c r="G530" s="2"/>
    </row>
    <row r="531" spans="7:7" x14ac:dyDescent="0.35">
      <c r="G531" s="2"/>
    </row>
    <row r="532" spans="7:7" x14ac:dyDescent="0.35">
      <c r="G532" s="2"/>
    </row>
    <row r="533" spans="7:7" x14ac:dyDescent="0.35">
      <c r="G533" s="2"/>
    </row>
    <row r="534" spans="7:7" x14ac:dyDescent="0.35">
      <c r="G534" s="2"/>
    </row>
    <row r="535" spans="7:7" x14ac:dyDescent="0.35">
      <c r="G535" s="2"/>
    </row>
    <row r="536" spans="7:7" x14ac:dyDescent="0.35">
      <c r="G536" s="2"/>
    </row>
    <row r="537" spans="7:7" x14ac:dyDescent="0.35">
      <c r="G537" s="2"/>
    </row>
    <row r="538" spans="7:7" x14ac:dyDescent="0.35">
      <c r="G538" s="2"/>
    </row>
    <row r="539" spans="7:7" x14ac:dyDescent="0.35">
      <c r="G539" s="2"/>
    </row>
    <row r="540" spans="7:7" x14ac:dyDescent="0.35">
      <c r="G540" s="2"/>
    </row>
    <row r="541" spans="7:7" x14ac:dyDescent="0.35">
      <c r="G541" s="2"/>
    </row>
    <row r="542" spans="7:7" x14ac:dyDescent="0.35">
      <c r="G542" s="2"/>
    </row>
    <row r="543" spans="7:7" x14ac:dyDescent="0.35">
      <c r="G543" s="2"/>
    </row>
    <row r="544" spans="7:7" x14ac:dyDescent="0.35">
      <c r="G544" s="2"/>
    </row>
    <row r="545" spans="7:7" x14ac:dyDescent="0.35">
      <c r="G545" s="2"/>
    </row>
    <row r="546" spans="7:7" x14ac:dyDescent="0.35">
      <c r="G546" s="2"/>
    </row>
    <row r="547" spans="7:7" x14ac:dyDescent="0.35">
      <c r="G547" s="2"/>
    </row>
    <row r="548" spans="7:7" x14ac:dyDescent="0.35">
      <c r="G548" s="2"/>
    </row>
    <row r="549" spans="7:7" x14ac:dyDescent="0.35">
      <c r="G549" s="2"/>
    </row>
    <row r="550" spans="7:7" x14ac:dyDescent="0.35">
      <c r="G550" s="2"/>
    </row>
    <row r="551" spans="7:7" x14ac:dyDescent="0.35">
      <c r="G551" s="2"/>
    </row>
    <row r="552" spans="7:7" x14ac:dyDescent="0.35">
      <c r="G552" s="2"/>
    </row>
    <row r="553" spans="7:7" x14ac:dyDescent="0.35">
      <c r="G553" s="2"/>
    </row>
    <row r="554" spans="7:7" x14ac:dyDescent="0.35">
      <c r="G554" s="2"/>
    </row>
    <row r="555" spans="7:7" x14ac:dyDescent="0.35">
      <c r="G555" s="2"/>
    </row>
    <row r="556" spans="7:7" x14ac:dyDescent="0.35">
      <c r="G556" s="2"/>
    </row>
    <row r="557" spans="7:7" x14ac:dyDescent="0.35">
      <c r="G557" s="2"/>
    </row>
    <row r="558" spans="7:7" x14ac:dyDescent="0.35">
      <c r="G558" s="2"/>
    </row>
    <row r="559" spans="7:7" x14ac:dyDescent="0.35">
      <c r="G559" s="2"/>
    </row>
    <row r="560" spans="7:7" x14ac:dyDescent="0.35">
      <c r="G560" s="2"/>
    </row>
    <row r="561" spans="7:7" x14ac:dyDescent="0.35">
      <c r="G561" s="2"/>
    </row>
    <row r="562" spans="7:7" x14ac:dyDescent="0.35">
      <c r="G562" s="2"/>
    </row>
    <row r="563" spans="7:7" x14ac:dyDescent="0.35">
      <c r="G563" s="2"/>
    </row>
    <row r="564" spans="7:7" x14ac:dyDescent="0.35">
      <c r="G564" s="2"/>
    </row>
    <row r="565" spans="7:7" x14ac:dyDescent="0.35">
      <c r="G565" s="2"/>
    </row>
    <row r="566" spans="7:7" x14ac:dyDescent="0.35">
      <c r="G566" s="2"/>
    </row>
    <row r="567" spans="7:7" x14ac:dyDescent="0.35">
      <c r="G567" s="2"/>
    </row>
    <row r="568" spans="7:7" x14ac:dyDescent="0.35">
      <c r="G568" s="2"/>
    </row>
    <row r="569" spans="7:7" x14ac:dyDescent="0.35">
      <c r="G569" s="2"/>
    </row>
    <row r="570" spans="7:7" x14ac:dyDescent="0.35">
      <c r="G570" s="2"/>
    </row>
    <row r="571" spans="7:7" x14ac:dyDescent="0.35">
      <c r="G571" s="2"/>
    </row>
    <row r="572" spans="7:7" x14ac:dyDescent="0.35">
      <c r="G572" s="2"/>
    </row>
    <row r="573" spans="7:7" x14ac:dyDescent="0.35">
      <c r="G573" s="2"/>
    </row>
    <row r="574" spans="7:7" x14ac:dyDescent="0.35">
      <c r="G574" s="2"/>
    </row>
    <row r="575" spans="7:7" x14ac:dyDescent="0.35">
      <c r="G575" s="2"/>
    </row>
    <row r="576" spans="7:7" x14ac:dyDescent="0.35">
      <c r="G576" s="2"/>
    </row>
    <row r="577" spans="7:7" x14ac:dyDescent="0.35">
      <c r="G577" s="2"/>
    </row>
    <row r="578" spans="7:7" x14ac:dyDescent="0.35">
      <c r="G578" s="2"/>
    </row>
    <row r="579" spans="7:7" x14ac:dyDescent="0.35">
      <c r="G579" s="2"/>
    </row>
    <row r="580" spans="7:7" x14ac:dyDescent="0.35">
      <c r="G580" s="2"/>
    </row>
    <row r="581" spans="7:7" x14ac:dyDescent="0.35">
      <c r="G581" s="2"/>
    </row>
    <row r="582" spans="7:7" x14ac:dyDescent="0.35">
      <c r="G582" s="2"/>
    </row>
    <row r="583" spans="7:7" x14ac:dyDescent="0.35">
      <c r="G583" s="2"/>
    </row>
    <row r="584" spans="7:7" x14ac:dyDescent="0.35">
      <c r="G584" s="2"/>
    </row>
    <row r="585" spans="7:7" x14ac:dyDescent="0.35">
      <c r="G585" s="2"/>
    </row>
    <row r="586" spans="7:7" x14ac:dyDescent="0.35">
      <c r="G586" s="2"/>
    </row>
    <row r="587" spans="7:7" x14ac:dyDescent="0.35">
      <c r="G587" s="2"/>
    </row>
    <row r="588" spans="7:7" x14ac:dyDescent="0.35">
      <c r="G588" s="2"/>
    </row>
    <row r="589" spans="7:7" x14ac:dyDescent="0.35">
      <c r="G589" s="2"/>
    </row>
    <row r="590" spans="7:7" x14ac:dyDescent="0.35">
      <c r="G590" s="2"/>
    </row>
    <row r="591" spans="7:7" x14ac:dyDescent="0.35">
      <c r="G591" s="2"/>
    </row>
    <row r="592" spans="7:7" x14ac:dyDescent="0.35">
      <c r="G592" s="2"/>
    </row>
    <row r="593" spans="7:7" x14ac:dyDescent="0.35">
      <c r="G593" s="2"/>
    </row>
    <row r="594" spans="7:7" x14ac:dyDescent="0.35">
      <c r="G594" s="2"/>
    </row>
    <row r="595" spans="7:7" x14ac:dyDescent="0.35">
      <c r="G595" s="2"/>
    </row>
    <row r="596" spans="7:7" x14ac:dyDescent="0.35">
      <c r="G596" s="2"/>
    </row>
    <row r="597" spans="7:7" x14ac:dyDescent="0.35">
      <c r="G597" s="2"/>
    </row>
    <row r="598" spans="7:7" x14ac:dyDescent="0.35">
      <c r="G598" s="2"/>
    </row>
    <row r="599" spans="7:7" x14ac:dyDescent="0.35">
      <c r="G599" s="2"/>
    </row>
    <row r="600" spans="7:7" x14ac:dyDescent="0.35">
      <c r="G600" s="2"/>
    </row>
    <row r="601" spans="7:7" x14ac:dyDescent="0.35">
      <c r="G601" s="2"/>
    </row>
    <row r="602" spans="7:7" x14ac:dyDescent="0.35">
      <c r="G602" s="2"/>
    </row>
    <row r="603" spans="7:7" x14ac:dyDescent="0.35">
      <c r="G603" s="2"/>
    </row>
    <row r="604" spans="7:7" x14ac:dyDescent="0.35">
      <c r="G604" s="2"/>
    </row>
    <row r="605" spans="7:7" x14ac:dyDescent="0.35">
      <c r="G605" s="2"/>
    </row>
    <row r="606" spans="7:7" x14ac:dyDescent="0.35">
      <c r="G606" s="2"/>
    </row>
    <row r="607" spans="7:7" x14ac:dyDescent="0.35">
      <c r="G607" s="2"/>
    </row>
    <row r="608" spans="7:7" x14ac:dyDescent="0.35">
      <c r="G608" s="2"/>
    </row>
    <row r="609" spans="7:7" x14ac:dyDescent="0.35">
      <c r="G609" s="2"/>
    </row>
    <row r="610" spans="7:7" x14ac:dyDescent="0.35">
      <c r="G610" s="2"/>
    </row>
    <row r="611" spans="7:7" x14ac:dyDescent="0.35">
      <c r="G611" s="2"/>
    </row>
    <row r="612" spans="7:7" x14ac:dyDescent="0.35">
      <c r="G612" s="2"/>
    </row>
    <row r="613" spans="7:7" x14ac:dyDescent="0.35">
      <c r="G613" s="2"/>
    </row>
    <row r="614" spans="7:7" x14ac:dyDescent="0.35">
      <c r="G614" s="2"/>
    </row>
    <row r="615" spans="7:7" x14ac:dyDescent="0.35">
      <c r="G615" s="2"/>
    </row>
    <row r="616" spans="7:7" x14ac:dyDescent="0.35">
      <c r="G616" s="2"/>
    </row>
    <row r="617" spans="7:7" x14ac:dyDescent="0.35">
      <c r="G617" s="2"/>
    </row>
    <row r="618" spans="7:7" x14ac:dyDescent="0.35">
      <c r="G618" s="2"/>
    </row>
    <row r="619" spans="7:7" x14ac:dyDescent="0.35">
      <c r="G619" s="2"/>
    </row>
    <row r="620" spans="7:7" x14ac:dyDescent="0.35">
      <c r="G620" s="2"/>
    </row>
    <row r="621" spans="7:7" x14ac:dyDescent="0.35">
      <c r="G621" s="2"/>
    </row>
    <row r="622" spans="7:7" x14ac:dyDescent="0.35">
      <c r="G622" s="2"/>
    </row>
    <row r="623" spans="7:7" x14ac:dyDescent="0.35">
      <c r="G623" s="2"/>
    </row>
    <row r="624" spans="7:7" x14ac:dyDescent="0.35">
      <c r="G624" s="2"/>
    </row>
    <row r="625" spans="7:7" x14ac:dyDescent="0.35">
      <c r="G625" s="2"/>
    </row>
    <row r="626" spans="7:7" x14ac:dyDescent="0.35">
      <c r="G626" s="2"/>
    </row>
    <row r="627" spans="7:7" x14ac:dyDescent="0.35">
      <c r="G627" s="2"/>
    </row>
    <row r="628" spans="7:7" x14ac:dyDescent="0.35">
      <c r="G628" s="2"/>
    </row>
    <row r="629" spans="7:7" x14ac:dyDescent="0.35">
      <c r="G629" s="2"/>
    </row>
    <row r="630" spans="7:7" x14ac:dyDescent="0.35">
      <c r="G630" s="2"/>
    </row>
    <row r="631" spans="7:7" x14ac:dyDescent="0.35">
      <c r="G631" s="2"/>
    </row>
    <row r="632" spans="7:7" x14ac:dyDescent="0.35">
      <c r="G632" s="2"/>
    </row>
    <row r="633" spans="7:7" x14ac:dyDescent="0.35">
      <c r="G633" s="2"/>
    </row>
    <row r="634" spans="7:7" x14ac:dyDescent="0.35">
      <c r="G634" s="2"/>
    </row>
    <row r="635" spans="7:7" x14ac:dyDescent="0.35">
      <c r="G635" s="2"/>
    </row>
    <row r="636" spans="7:7" x14ac:dyDescent="0.35">
      <c r="G636" s="2"/>
    </row>
    <row r="637" spans="7:7" x14ac:dyDescent="0.35">
      <c r="G637" s="2"/>
    </row>
    <row r="638" spans="7:7" x14ac:dyDescent="0.35">
      <c r="G638" s="2"/>
    </row>
    <row r="639" spans="7:7" x14ac:dyDescent="0.35">
      <c r="G639" s="2"/>
    </row>
    <row r="640" spans="7:7" x14ac:dyDescent="0.35">
      <c r="G640" s="2"/>
    </row>
    <row r="641" spans="7:7" x14ac:dyDescent="0.35">
      <c r="G641" s="2"/>
    </row>
    <row r="642" spans="7:7" x14ac:dyDescent="0.35">
      <c r="G642" s="2"/>
    </row>
    <row r="643" spans="7:7" x14ac:dyDescent="0.35">
      <c r="G643" s="2"/>
    </row>
    <row r="644" spans="7:7" x14ac:dyDescent="0.35">
      <c r="G644" s="2"/>
    </row>
    <row r="645" spans="7:7" x14ac:dyDescent="0.35">
      <c r="G645" s="2"/>
    </row>
    <row r="646" spans="7:7" x14ac:dyDescent="0.35">
      <c r="G646" s="2"/>
    </row>
    <row r="647" spans="7:7" x14ac:dyDescent="0.35">
      <c r="G647" s="2"/>
    </row>
    <row r="648" spans="7:7" x14ac:dyDescent="0.35">
      <c r="G648" s="2"/>
    </row>
    <row r="649" spans="7:7" x14ac:dyDescent="0.35">
      <c r="G649" s="2"/>
    </row>
    <row r="650" spans="7:7" x14ac:dyDescent="0.35">
      <c r="G650" s="2"/>
    </row>
    <row r="651" spans="7:7" x14ac:dyDescent="0.35">
      <c r="G651" s="2"/>
    </row>
    <row r="652" spans="7:7" x14ac:dyDescent="0.35">
      <c r="G652" s="2"/>
    </row>
    <row r="653" spans="7:7" x14ac:dyDescent="0.35">
      <c r="G653" s="2"/>
    </row>
    <row r="654" spans="7:7" x14ac:dyDescent="0.35">
      <c r="G654" s="2"/>
    </row>
    <row r="655" spans="7:7" x14ac:dyDescent="0.35">
      <c r="G655" s="2"/>
    </row>
    <row r="656" spans="7:7" x14ac:dyDescent="0.35">
      <c r="G656" s="2"/>
    </row>
    <row r="657" spans="7:7" x14ac:dyDescent="0.35">
      <c r="G657" s="2"/>
    </row>
    <row r="658" spans="7:7" x14ac:dyDescent="0.35">
      <c r="G658" s="2"/>
    </row>
    <row r="659" spans="7:7" x14ac:dyDescent="0.35">
      <c r="G659" s="2"/>
    </row>
    <row r="660" spans="7:7" x14ac:dyDescent="0.35">
      <c r="G660" s="2"/>
    </row>
    <row r="661" spans="7:7" x14ac:dyDescent="0.35">
      <c r="G661" s="2"/>
    </row>
    <row r="662" spans="7:7" x14ac:dyDescent="0.35">
      <c r="G662" s="2"/>
    </row>
    <row r="663" spans="7:7" x14ac:dyDescent="0.35">
      <c r="G663" s="2"/>
    </row>
    <row r="664" spans="7:7" x14ac:dyDescent="0.35">
      <c r="G664" s="2"/>
    </row>
    <row r="665" spans="7:7" x14ac:dyDescent="0.35">
      <c r="G665" s="2"/>
    </row>
    <row r="666" spans="7:7" x14ac:dyDescent="0.35">
      <c r="G666" s="2"/>
    </row>
    <row r="667" spans="7:7" x14ac:dyDescent="0.35">
      <c r="G667" s="2"/>
    </row>
    <row r="668" spans="7:7" x14ac:dyDescent="0.35">
      <c r="G668" s="2"/>
    </row>
    <row r="669" spans="7:7" x14ac:dyDescent="0.35">
      <c r="G669" s="2"/>
    </row>
    <row r="670" spans="7:7" x14ac:dyDescent="0.35">
      <c r="G670" s="2"/>
    </row>
    <row r="671" spans="7:7" x14ac:dyDescent="0.35">
      <c r="G671" s="2"/>
    </row>
    <row r="672" spans="7:7" x14ac:dyDescent="0.35">
      <c r="G672" s="2"/>
    </row>
    <row r="673" spans="7:7" x14ac:dyDescent="0.35">
      <c r="G673" s="2"/>
    </row>
    <row r="674" spans="7:7" x14ac:dyDescent="0.35">
      <c r="G674" s="2"/>
    </row>
    <row r="675" spans="7:7" x14ac:dyDescent="0.35">
      <c r="G675" s="2"/>
    </row>
    <row r="676" spans="7:7" x14ac:dyDescent="0.35">
      <c r="G676" s="2"/>
    </row>
    <row r="677" spans="7:7" x14ac:dyDescent="0.35">
      <c r="G677" s="2"/>
    </row>
    <row r="678" spans="7:7" x14ac:dyDescent="0.35">
      <c r="G678" s="2"/>
    </row>
    <row r="679" spans="7:7" x14ac:dyDescent="0.35">
      <c r="G679" s="2"/>
    </row>
    <row r="680" spans="7:7" x14ac:dyDescent="0.35">
      <c r="G680" s="2"/>
    </row>
    <row r="681" spans="7:7" x14ac:dyDescent="0.35">
      <c r="G681" s="2"/>
    </row>
    <row r="682" spans="7:7" x14ac:dyDescent="0.35">
      <c r="G682" s="2"/>
    </row>
    <row r="683" spans="7:7" x14ac:dyDescent="0.35">
      <c r="G683" s="2"/>
    </row>
    <row r="684" spans="7:7" x14ac:dyDescent="0.35">
      <c r="G684" s="2"/>
    </row>
    <row r="685" spans="7:7" x14ac:dyDescent="0.35">
      <c r="G685" s="2"/>
    </row>
    <row r="686" spans="7:7" x14ac:dyDescent="0.35">
      <c r="G686" s="2"/>
    </row>
    <row r="687" spans="7:7" x14ac:dyDescent="0.35">
      <c r="G687" s="2"/>
    </row>
    <row r="688" spans="7:7" x14ac:dyDescent="0.35">
      <c r="G688" s="2"/>
    </row>
    <row r="689" spans="7:7" x14ac:dyDescent="0.35">
      <c r="G689" s="2"/>
    </row>
    <row r="690" spans="7:7" x14ac:dyDescent="0.35">
      <c r="G690" s="2"/>
    </row>
    <row r="691" spans="7:7" x14ac:dyDescent="0.35">
      <c r="G691" s="2"/>
    </row>
    <row r="692" spans="7:7" x14ac:dyDescent="0.35">
      <c r="G692" s="2"/>
    </row>
    <row r="693" spans="7:7" x14ac:dyDescent="0.35">
      <c r="G693" s="2"/>
    </row>
    <row r="694" spans="7:7" x14ac:dyDescent="0.35">
      <c r="G694" s="2"/>
    </row>
    <row r="695" spans="7:7" x14ac:dyDescent="0.35">
      <c r="G695" s="2"/>
    </row>
    <row r="696" spans="7:7" x14ac:dyDescent="0.35">
      <c r="G696" s="2"/>
    </row>
    <row r="697" spans="7:7" x14ac:dyDescent="0.35">
      <c r="G697" s="2"/>
    </row>
    <row r="698" spans="7:7" x14ac:dyDescent="0.35">
      <c r="G698" s="2"/>
    </row>
    <row r="699" spans="7:7" x14ac:dyDescent="0.35">
      <c r="G699" s="2"/>
    </row>
    <row r="700" spans="7:7" x14ac:dyDescent="0.35">
      <c r="G700" s="2"/>
    </row>
    <row r="701" spans="7:7" x14ac:dyDescent="0.35">
      <c r="G701" s="2"/>
    </row>
    <row r="702" spans="7:7" x14ac:dyDescent="0.35">
      <c r="G702" s="2"/>
    </row>
    <row r="703" spans="7:7" x14ac:dyDescent="0.35">
      <c r="G703" s="2"/>
    </row>
    <row r="704" spans="7:7" x14ac:dyDescent="0.35">
      <c r="G704" s="2"/>
    </row>
    <row r="705" spans="7:7" x14ac:dyDescent="0.35">
      <c r="G705" s="2"/>
    </row>
    <row r="706" spans="7:7" x14ac:dyDescent="0.35">
      <c r="G706" s="2"/>
    </row>
    <row r="707" spans="7:7" x14ac:dyDescent="0.35">
      <c r="G707" s="2"/>
    </row>
    <row r="708" spans="7:7" x14ac:dyDescent="0.35">
      <c r="G708" s="2"/>
    </row>
    <row r="709" spans="7:7" x14ac:dyDescent="0.35">
      <c r="G709" s="2"/>
    </row>
    <row r="710" spans="7:7" x14ac:dyDescent="0.35">
      <c r="G710" s="2"/>
    </row>
    <row r="711" spans="7:7" x14ac:dyDescent="0.35">
      <c r="G711" s="2"/>
    </row>
    <row r="712" spans="7:7" x14ac:dyDescent="0.35">
      <c r="G712" s="2"/>
    </row>
    <row r="713" spans="7:7" x14ac:dyDescent="0.35">
      <c r="G713" s="2"/>
    </row>
    <row r="714" spans="7:7" x14ac:dyDescent="0.35">
      <c r="G714" s="2"/>
    </row>
    <row r="715" spans="7:7" x14ac:dyDescent="0.35">
      <c r="G715" s="2"/>
    </row>
    <row r="716" spans="7:7" x14ac:dyDescent="0.35">
      <c r="G716" s="2"/>
    </row>
    <row r="717" spans="7:7" x14ac:dyDescent="0.35">
      <c r="G717" s="2"/>
    </row>
    <row r="718" spans="7:7" x14ac:dyDescent="0.35">
      <c r="G718" s="2"/>
    </row>
    <row r="719" spans="7:7" x14ac:dyDescent="0.35">
      <c r="G719" s="2"/>
    </row>
    <row r="720" spans="7:7" x14ac:dyDescent="0.35">
      <c r="G720" s="2"/>
    </row>
    <row r="721" spans="7:7" x14ac:dyDescent="0.35">
      <c r="G721" s="2"/>
    </row>
    <row r="722" spans="7:7" x14ac:dyDescent="0.35">
      <c r="G722" s="2"/>
    </row>
    <row r="723" spans="7:7" x14ac:dyDescent="0.35">
      <c r="G723" s="2"/>
    </row>
    <row r="724" spans="7:7" x14ac:dyDescent="0.35">
      <c r="G724" s="2"/>
    </row>
    <row r="725" spans="7:7" x14ac:dyDescent="0.35">
      <c r="G725" s="2"/>
    </row>
    <row r="726" spans="7:7" x14ac:dyDescent="0.35">
      <c r="G726" s="2"/>
    </row>
    <row r="727" spans="7:7" x14ac:dyDescent="0.35">
      <c r="G727" s="2"/>
    </row>
    <row r="728" spans="7:7" x14ac:dyDescent="0.35">
      <c r="G728" s="2"/>
    </row>
    <row r="729" spans="7:7" x14ac:dyDescent="0.35">
      <c r="G729" s="2"/>
    </row>
    <row r="730" spans="7:7" x14ac:dyDescent="0.35">
      <c r="G730" s="2"/>
    </row>
    <row r="731" spans="7:7" x14ac:dyDescent="0.35">
      <c r="G731" s="2"/>
    </row>
    <row r="732" spans="7:7" x14ac:dyDescent="0.35">
      <c r="G732" s="2"/>
    </row>
    <row r="733" spans="7:7" x14ac:dyDescent="0.35">
      <c r="G733" s="2"/>
    </row>
    <row r="734" spans="7:7" x14ac:dyDescent="0.35">
      <c r="G734" s="2"/>
    </row>
    <row r="735" spans="7:7" x14ac:dyDescent="0.35">
      <c r="G735" s="2"/>
    </row>
    <row r="736" spans="7:7" x14ac:dyDescent="0.35">
      <c r="G736" s="2"/>
    </row>
    <row r="737" spans="7:7" x14ac:dyDescent="0.35">
      <c r="G737" s="2"/>
    </row>
    <row r="738" spans="7:7" x14ac:dyDescent="0.35">
      <c r="G738" s="2"/>
    </row>
    <row r="739" spans="7:7" x14ac:dyDescent="0.35">
      <c r="G739" s="2"/>
    </row>
    <row r="740" spans="7:7" x14ac:dyDescent="0.35">
      <c r="G740" s="2"/>
    </row>
    <row r="741" spans="7:7" x14ac:dyDescent="0.35">
      <c r="G741" s="2"/>
    </row>
    <row r="742" spans="7:7" x14ac:dyDescent="0.35">
      <c r="G742" s="2"/>
    </row>
    <row r="743" spans="7:7" x14ac:dyDescent="0.35">
      <c r="G743" s="2"/>
    </row>
    <row r="744" spans="7:7" x14ac:dyDescent="0.35">
      <c r="G744" s="2"/>
    </row>
    <row r="745" spans="7:7" x14ac:dyDescent="0.35">
      <c r="G745" s="2"/>
    </row>
    <row r="746" spans="7:7" x14ac:dyDescent="0.35">
      <c r="G746" s="2"/>
    </row>
    <row r="747" spans="7:7" x14ac:dyDescent="0.35">
      <c r="G747" s="2"/>
    </row>
    <row r="748" spans="7:7" x14ac:dyDescent="0.35">
      <c r="G748" s="2"/>
    </row>
    <row r="749" spans="7:7" x14ac:dyDescent="0.35">
      <c r="G749" s="2"/>
    </row>
    <row r="750" spans="7:7" x14ac:dyDescent="0.35">
      <c r="G750" s="2"/>
    </row>
    <row r="751" spans="7:7" x14ac:dyDescent="0.35">
      <c r="G751" s="2"/>
    </row>
    <row r="752" spans="7:7" x14ac:dyDescent="0.35">
      <c r="G752" s="2"/>
    </row>
    <row r="753" spans="7:7" x14ac:dyDescent="0.35">
      <c r="G753" s="2"/>
    </row>
    <row r="754" spans="7:7" x14ac:dyDescent="0.35">
      <c r="G754" s="2"/>
    </row>
    <row r="755" spans="7:7" x14ac:dyDescent="0.35">
      <c r="G755" s="2"/>
    </row>
    <row r="756" spans="7:7" x14ac:dyDescent="0.35">
      <c r="G756" s="2"/>
    </row>
    <row r="757" spans="7:7" x14ac:dyDescent="0.35">
      <c r="G757" s="2"/>
    </row>
    <row r="758" spans="7:7" x14ac:dyDescent="0.35">
      <c r="G758" s="2"/>
    </row>
    <row r="759" spans="7:7" x14ac:dyDescent="0.35">
      <c r="G759" s="2"/>
    </row>
    <row r="760" spans="7:7" x14ac:dyDescent="0.35">
      <c r="G760" s="2"/>
    </row>
    <row r="761" spans="7:7" x14ac:dyDescent="0.35">
      <c r="G761" s="2"/>
    </row>
    <row r="762" spans="7:7" x14ac:dyDescent="0.35">
      <c r="G762" s="2"/>
    </row>
    <row r="763" spans="7:7" x14ac:dyDescent="0.35">
      <c r="G763" s="2"/>
    </row>
    <row r="764" spans="7:7" x14ac:dyDescent="0.35">
      <c r="G764" s="2"/>
    </row>
    <row r="765" spans="7:7" x14ac:dyDescent="0.35">
      <c r="G765" s="2"/>
    </row>
    <row r="766" spans="7:7" x14ac:dyDescent="0.35">
      <c r="G766" s="2"/>
    </row>
    <row r="767" spans="7:7" x14ac:dyDescent="0.35">
      <c r="G767" s="2"/>
    </row>
    <row r="768" spans="7:7" x14ac:dyDescent="0.35">
      <c r="G768" s="2"/>
    </row>
    <row r="769" spans="7:7" x14ac:dyDescent="0.35">
      <c r="G769" s="2"/>
    </row>
    <row r="770" spans="7:7" x14ac:dyDescent="0.35">
      <c r="G770" s="2"/>
    </row>
    <row r="771" spans="7:7" x14ac:dyDescent="0.35">
      <c r="G771" s="2"/>
    </row>
    <row r="772" spans="7:7" x14ac:dyDescent="0.35">
      <c r="G772" s="2"/>
    </row>
    <row r="773" spans="7:7" x14ac:dyDescent="0.35">
      <c r="G773" s="2"/>
    </row>
    <row r="774" spans="7:7" x14ac:dyDescent="0.35">
      <c r="G774" s="2"/>
    </row>
    <row r="775" spans="7:7" x14ac:dyDescent="0.35">
      <c r="G775" s="2"/>
    </row>
    <row r="776" spans="7:7" x14ac:dyDescent="0.35">
      <c r="G776" s="2"/>
    </row>
    <row r="777" spans="7:7" x14ac:dyDescent="0.35">
      <c r="G777" s="2"/>
    </row>
    <row r="778" spans="7:7" x14ac:dyDescent="0.35">
      <c r="G778" s="2"/>
    </row>
    <row r="779" spans="7:7" x14ac:dyDescent="0.35">
      <c r="G779" s="2"/>
    </row>
    <row r="780" spans="7:7" x14ac:dyDescent="0.35">
      <c r="G780" s="2"/>
    </row>
    <row r="781" spans="7:7" x14ac:dyDescent="0.35">
      <c r="G781" s="2"/>
    </row>
    <row r="782" spans="7:7" x14ac:dyDescent="0.35">
      <c r="G782" s="2"/>
    </row>
    <row r="783" spans="7:7" x14ac:dyDescent="0.35">
      <c r="G783" s="2"/>
    </row>
    <row r="784" spans="7:7" x14ac:dyDescent="0.35">
      <c r="G784" s="2"/>
    </row>
    <row r="785" spans="7:7" x14ac:dyDescent="0.35">
      <c r="G785" s="2"/>
    </row>
    <row r="786" spans="7:7" x14ac:dyDescent="0.35">
      <c r="G786" s="2"/>
    </row>
    <row r="787" spans="7:7" x14ac:dyDescent="0.35">
      <c r="G787" s="2"/>
    </row>
    <row r="788" spans="7:7" x14ac:dyDescent="0.35">
      <c r="G788" s="2"/>
    </row>
    <row r="789" spans="7:7" x14ac:dyDescent="0.35">
      <c r="G789" s="2"/>
    </row>
    <row r="790" spans="7:7" x14ac:dyDescent="0.35">
      <c r="G790" s="2"/>
    </row>
    <row r="791" spans="7:7" x14ac:dyDescent="0.35">
      <c r="G791" s="2"/>
    </row>
    <row r="792" spans="7:7" x14ac:dyDescent="0.35">
      <c r="G792" s="2"/>
    </row>
    <row r="793" spans="7:7" x14ac:dyDescent="0.35">
      <c r="G793" s="2"/>
    </row>
    <row r="794" spans="7:7" x14ac:dyDescent="0.35">
      <c r="G794" s="2"/>
    </row>
    <row r="795" spans="7:7" x14ac:dyDescent="0.35">
      <c r="G795" s="2"/>
    </row>
    <row r="796" spans="7:7" x14ac:dyDescent="0.35">
      <c r="G796" s="2"/>
    </row>
    <row r="797" spans="7:7" x14ac:dyDescent="0.35">
      <c r="G797" s="2"/>
    </row>
    <row r="798" spans="7:7" x14ac:dyDescent="0.35">
      <c r="G798" s="2"/>
    </row>
    <row r="799" spans="7:7" x14ac:dyDescent="0.35">
      <c r="G799" s="2"/>
    </row>
    <row r="800" spans="7:7" x14ac:dyDescent="0.35">
      <c r="G800" s="2"/>
    </row>
    <row r="801" spans="7:7" x14ac:dyDescent="0.35">
      <c r="G801" s="2"/>
    </row>
    <row r="802" spans="7:7" x14ac:dyDescent="0.35">
      <c r="G802" s="2"/>
    </row>
    <row r="803" spans="7:7" x14ac:dyDescent="0.35">
      <c r="G803" s="2"/>
    </row>
    <row r="804" spans="7:7" x14ac:dyDescent="0.35">
      <c r="G804" s="2"/>
    </row>
    <row r="805" spans="7:7" x14ac:dyDescent="0.35">
      <c r="G805" s="2"/>
    </row>
    <row r="806" spans="7:7" x14ac:dyDescent="0.35">
      <c r="G806" s="2"/>
    </row>
    <row r="807" spans="7:7" x14ac:dyDescent="0.35">
      <c r="G807" s="2"/>
    </row>
    <row r="808" spans="7:7" x14ac:dyDescent="0.35">
      <c r="G808" s="2"/>
    </row>
    <row r="809" spans="7:7" x14ac:dyDescent="0.35">
      <c r="G809" s="2"/>
    </row>
    <row r="810" spans="7:7" x14ac:dyDescent="0.35">
      <c r="G810" s="2"/>
    </row>
    <row r="811" spans="7:7" x14ac:dyDescent="0.35">
      <c r="G811" s="2"/>
    </row>
    <row r="812" spans="7:7" x14ac:dyDescent="0.35">
      <c r="G812" s="2"/>
    </row>
    <row r="813" spans="7:7" x14ac:dyDescent="0.35">
      <c r="G813" s="2"/>
    </row>
    <row r="814" spans="7:7" x14ac:dyDescent="0.35">
      <c r="G814" s="2"/>
    </row>
    <row r="815" spans="7:7" x14ac:dyDescent="0.35">
      <c r="G815" s="2"/>
    </row>
    <row r="816" spans="7:7" x14ac:dyDescent="0.35">
      <c r="G816" s="2"/>
    </row>
    <row r="817" spans="7:7" x14ac:dyDescent="0.35">
      <c r="G817" s="2"/>
    </row>
    <row r="818" spans="7:7" x14ac:dyDescent="0.35">
      <c r="G818" s="2"/>
    </row>
    <row r="819" spans="7:7" x14ac:dyDescent="0.35">
      <c r="G819" s="2"/>
    </row>
    <row r="820" spans="7:7" x14ac:dyDescent="0.35">
      <c r="G820" s="2"/>
    </row>
    <row r="821" spans="7:7" x14ac:dyDescent="0.35">
      <c r="G821" s="2"/>
    </row>
    <row r="822" spans="7:7" x14ac:dyDescent="0.35">
      <c r="G822" s="2"/>
    </row>
    <row r="823" spans="7:7" x14ac:dyDescent="0.35">
      <c r="G823" s="2"/>
    </row>
    <row r="824" spans="7:7" x14ac:dyDescent="0.35">
      <c r="G824" s="2"/>
    </row>
    <row r="825" spans="7:7" x14ac:dyDescent="0.35">
      <c r="G825" s="2"/>
    </row>
    <row r="826" spans="7:7" x14ac:dyDescent="0.35">
      <c r="G826" s="2"/>
    </row>
    <row r="827" spans="7:7" x14ac:dyDescent="0.35">
      <c r="G827" s="2"/>
    </row>
    <row r="828" spans="7:7" x14ac:dyDescent="0.35">
      <c r="G828" s="2"/>
    </row>
    <row r="829" spans="7:7" x14ac:dyDescent="0.35">
      <c r="G829" s="2"/>
    </row>
    <row r="830" spans="7:7" x14ac:dyDescent="0.35">
      <c r="G830" s="2"/>
    </row>
    <row r="831" spans="7:7" x14ac:dyDescent="0.35">
      <c r="G831" s="2"/>
    </row>
    <row r="832" spans="7:7" x14ac:dyDescent="0.35">
      <c r="G832" s="2"/>
    </row>
    <row r="833" spans="7:7" x14ac:dyDescent="0.35">
      <c r="G833" s="2"/>
    </row>
    <row r="834" spans="7:7" x14ac:dyDescent="0.35">
      <c r="G834" s="2"/>
    </row>
    <row r="835" spans="7:7" x14ac:dyDescent="0.35">
      <c r="G835" s="2"/>
    </row>
    <row r="836" spans="7:7" x14ac:dyDescent="0.35">
      <c r="G836" s="2"/>
    </row>
    <row r="837" spans="7:7" x14ac:dyDescent="0.35">
      <c r="G837" s="2"/>
    </row>
    <row r="838" spans="7:7" x14ac:dyDescent="0.35">
      <c r="G838" s="2"/>
    </row>
    <row r="839" spans="7:7" x14ac:dyDescent="0.35">
      <c r="G839" s="2"/>
    </row>
    <row r="840" spans="7:7" x14ac:dyDescent="0.35">
      <c r="G840" s="2"/>
    </row>
    <row r="841" spans="7:7" x14ac:dyDescent="0.35">
      <c r="G841" s="2"/>
    </row>
    <row r="842" spans="7:7" x14ac:dyDescent="0.35">
      <c r="G842" s="2"/>
    </row>
    <row r="843" spans="7:7" x14ac:dyDescent="0.35">
      <c r="G843" s="2"/>
    </row>
    <row r="844" spans="7:7" x14ac:dyDescent="0.35">
      <c r="G844" s="2"/>
    </row>
    <row r="845" spans="7:7" x14ac:dyDescent="0.35">
      <c r="G845" s="2"/>
    </row>
    <row r="846" spans="7:7" x14ac:dyDescent="0.35">
      <c r="G846" s="2"/>
    </row>
    <row r="847" spans="7:7" x14ac:dyDescent="0.35">
      <c r="G847" s="2"/>
    </row>
    <row r="848" spans="7:7" x14ac:dyDescent="0.35">
      <c r="G848" s="2"/>
    </row>
    <row r="849" spans="7:7" x14ac:dyDescent="0.35">
      <c r="G849" s="2"/>
    </row>
    <row r="850" spans="7:7" x14ac:dyDescent="0.35">
      <c r="G850" s="2"/>
    </row>
    <row r="851" spans="7:7" x14ac:dyDescent="0.35">
      <c r="G851" s="2"/>
    </row>
    <row r="852" spans="7:7" x14ac:dyDescent="0.35">
      <c r="G852" s="2"/>
    </row>
    <row r="853" spans="7:7" x14ac:dyDescent="0.35">
      <c r="G853" s="2"/>
    </row>
    <row r="854" spans="7:7" x14ac:dyDescent="0.35">
      <c r="G854" s="2"/>
    </row>
    <row r="855" spans="7:7" x14ac:dyDescent="0.35">
      <c r="G855" s="2"/>
    </row>
    <row r="856" spans="7:7" x14ac:dyDescent="0.35">
      <c r="G856" s="2"/>
    </row>
    <row r="857" spans="7:7" x14ac:dyDescent="0.35">
      <c r="G857" s="2"/>
    </row>
    <row r="858" spans="7:7" x14ac:dyDescent="0.35">
      <c r="G858" s="2"/>
    </row>
    <row r="859" spans="7:7" x14ac:dyDescent="0.35">
      <c r="G859" s="2"/>
    </row>
    <row r="860" spans="7:7" x14ac:dyDescent="0.35">
      <c r="G860" s="2"/>
    </row>
    <row r="861" spans="7:7" x14ac:dyDescent="0.35">
      <c r="G861" s="2"/>
    </row>
    <row r="862" spans="7:7" x14ac:dyDescent="0.35">
      <c r="G862" s="2"/>
    </row>
    <row r="863" spans="7:7" x14ac:dyDescent="0.35">
      <c r="G863" s="2"/>
    </row>
    <row r="864" spans="7:7" x14ac:dyDescent="0.35">
      <c r="G864" s="2"/>
    </row>
    <row r="865" spans="7:7" x14ac:dyDescent="0.35">
      <c r="G865" s="2"/>
    </row>
    <row r="866" spans="7:7" x14ac:dyDescent="0.35">
      <c r="G866" s="2"/>
    </row>
    <row r="867" spans="7:7" x14ac:dyDescent="0.35">
      <c r="G867" s="2"/>
    </row>
    <row r="868" spans="7:7" x14ac:dyDescent="0.35">
      <c r="G868" s="2"/>
    </row>
    <row r="869" spans="7:7" x14ac:dyDescent="0.35">
      <c r="G869" s="2"/>
    </row>
    <row r="870" spans="7:7" x14ac:dyDescent="0.35">
      <c r="G870" s="2"/>
    </row>
    <row r="871" spans="7:7" x14ac:dyDescent="0.35">
      <c r="G871" s="2"/>
    </row>
    <row r="872" spans="7:7" x14ac:dyDescent="0.35">
      <c r="G872" s="2"/>
    </row>
    <row r="873" spans="7:7" x14ac:dyDescent="0.35">
      <c r="G873" s="2"/>
    </row>
    <row r="874" spans="7:7" x14ac:dyDescent="0.35">
      <c r="G874" s="2"/>
    </row>
    <row r="875" spans="7:7" x14ac:dyDescent="0.35">
      <c r="G875" s="2"/>
    </row>
    <row r="876" spans="7:7" x14ac:dyDescent="0.35">
      <c r="G876" s="2"/>
    </row>
    <row r="877" spans="7:7" x14ac:dyDescent="0.35">
      <c r="G877" s="2"/>
    </row>
    <row r="878" spans="7:7" x14ac:dyDescent="0.35">
      <c r="G878" s="2"/>
    </row>
    <row r="879" spans="7:7" x14ac:dyDescent="0.35">
      <c r="G879" s="2"/>
    </row>
    <row r="880" spans="7:7" x14ac:dyDescent="0.35">
      <c r="G880" s="2"/>
    </row>
    <row r="881" spans="7:7" x14ac:dyDescent="0.35">
      <c r="G881" s="2"/>
    </row>
    <row r="882" spans="7:7" x14ac:dyDescent="0.35">
      <c r="G882" s="2"/>
    </row>
    <row r="883" spans="7:7" x14ac:dyDescent="0.35">
      <c r="G883" s="2"/>
    </row>
    <row r="884" spans="7:7" x14ac:dyDescent="0.35">
      <c r="G884" s="2"/>
    </row>
    <row r="885" spans="7:7" x14ac:dyDescent="0.35">
      <c r="G885" s="2"/>
    </row>
    <row r="886" spans="7:7" x14ac:dyDescent="0.35">
      <c r="G886" s="2"/>
    </row>
    <row r="887" spans="7:7" x14ac:dyDescent="0.35">
      <c r="G887" s="2"/>
    </row>
    <row r="888" spans="7:7" x14ac:dyDescent="0.35">
      <c r="G888" s="2"/>
    </row>
    <row r="889" spans="7:7" x14ac:dyDescent="0.35">
      <c r="G889" s="2"/>
    </row>
    <row r="890" spans="7:7" x14ac:dyDescent="0.35">
      <c r="G890" s="2"/>
    </row>
    <row r="891" spans="7:7" x14ac:dyDescent="0.35">
      <c r="G891" s="2"/>
    </row>
    <row r="892" spans="7:7" x14ac:dyDescent="0.35">
      <c r="G892" s="2"/>
    </row>
    <row r="893" spans="7:7" x14ac:dyDescent="0.35">
      <c r="G893" s="2"/>
    </row>
    <row r="894" spans="7:7" x14ac:dyDescent="0.35">
      <c r="G894" s="2"/>
    </row>
    <row r="895" spans="7:7" x14ac:dyDescent="0.35">
      <c r="G895" s="2"/>
    </row>
    <row r="896" spans="7:7" x14ac:dyDescent="0.35">
      <c r="G896" s="2"/>
    </row>
    <row r="897" spans="7:7" x14ac:dyDescent="0.35">
      <c r="G897" s="2"/>
    </row>
    <row r="898" spans="7:7" x14ac:dyDescent="0.35">
      <c r="G898" s="2"/>
    </row>
    <row r="899" spans="7:7" x14ac:dyDescent="0.35">
      <c r="G899" s="2"/>
    </row>
    <row r="900" spans="7:7" x14ac:dyDescent="0.35">
      <c r="G900" s="2"/>
    </row>
    <row r="901" spans="7:7" x14ac:dyDescent="0.35">
      <c r="G901" s="2"/>
    </row>
    <row r="902" spans="7:7" x14ac:dyDescent="0.35">
      <c r="G902" s="2"/>
    </row>
    <row r="903" spans="7:7" x14ac:dyDescent="0.35">
      <c r="G903" s="2"/>
    </row>
    <row r="904" spans="7:7" x14ac:dyDescent="0.35">
      <c r="G904" s="2"/>
    </row>
    <row r="905" spans="7:7" x14ac:dyDescent="0.35">
      <c r="G905" s="2"/>
    </row>
    <row r="906" spans="7:7" x14ac:dyDescent="0.35">
      <c r="G906" s="2"/>
    </row>
    <row r="907" spans="7:7" x14ac:dyDescent="0.35">
      <c r="G907" s="2"/>
    </row>
    <row r="908" spans="7:7" x14ac:dyDescent="0.35">
      <c r="G908" s="2"/>
    </row>
    <row r="909" spans="7:7" x14ac:dyDescent="0.35">
      <c r="G909" s="2"/>
    </row>
    <row r="910" spans="7:7" x14ac:dyDescent="0.35">
      <c r="G910" s="2"/>
    </row>
    <row r="911" spans="7:7" x14ac:dyDescent="0.35">
      <c r="G911" s="2"/>
    </row>
    <row r="912" spans="7:7" x14ac:dyDescent="0.35">
      <c r="G912" s="2"/>
    </row>
    <row r="913" spans="7:7" x14ac:dyDescent="0.35">
      <c r="G913" s="2"/>
    </row>
    <row r="914" spans="7:7" x14ac:dyDescent="0.35">
      <c r="G914" s="2"/>
    </row>
    <row r="915" spans="7:7" x14ac:dyDescent="0.35">
      <c r="G915" s="2"/>
    </row>
    <row r="916" spans="7:7" x14ac:dyDescent="0.35">
      <c r="G916" s="2"/>
    </row>
    <row r="917" spans="7:7" x14ac:dyDescent="0.35">
      <c r="G917" s="2"/>
    </row>
    <row r="918" spans="7:7" x14ac:dyDescent="0.35">
      <c r="G918" s="2"/>
    </row>
    <row r="919" spans="7:7" x14ac:dyDescent="0.35">
      <c r="G919" s="2"/>
    </row>
    <row r="920" spans="7:7" x14ac:dyDescent="0.35">
      <c r="G920" s="2"/>
    </row>
    <row r="921" spans="7:7" x14ac:dyDescent="0.35">
      <c r="G921" s="2"/>
    </row>
    <row r="922" spans="7:7" x14ac:dyDescent="0.35">
      <c r="G922" s="2"/>
    </row>
    <row r="923" spans="7:7" x14ac:dyDescent="0.35">
      <c r="G923" s="2"/>
    </row>
    <row r="924" spans="7:7" x14ac:dyDescent="0.35">
      <c r="G924" s="2"/>
    </row>
    <row r="925" spans="7:7" x14ac:dyDescent="0.35">
      <c r="G925" s="2"/>
    </row>
    <row r="926" spans="7:7" x14ac:dyDescent="0.35">
      <c r="G926" s="2"/>
    </row>
    <row r="927" spans="7:7" x14ac:dyDescent="0.35">
      <c r="G927" s="2"/>
    </row>
    <row r="928" spans="7:7" x14ac:dyDescent="0.35">
      <c r="G928" s="2"/>
    </row>
    <row r="929" spans="7:7" x14ac:dyDescent="0.35">
      <c r="G929" s="2"/>
    </row>
    <row r="930" spans="7:7" x14ac:dyDescent="0.35">
      <c r="G930" s="2"/>
    </row>
    <row r="931" spans="7:7" x14ac:dyDescent="0.35">
      <c r="G931" s="2"/>
    </row>
    <row r="932" spans="7:7" x14ac:dyDescent="0.35">
      <c r="G932" s="2"/>
    </row>
    <row r="933" spans="7:7" x14ac:dyDescent="0.35">
      <c r="G933" s="2"/>
    </row>
    <row r="934" spans="7:7" x14ac:dyDescent="0.35">
      <c r="G934" s="2"/>
    </row>
    <row r="935" spans="7:7" x14ac:dyDescent="0.35">
      <c r="G935" s="2"/>
    </row>
    <row r="936" spans="7:7" x14ac:dyDescent="0.35">
      <c r="G936" s="2"/>
    </row>
    <row r="937" spans="7:7" x14ac:dyDescent="0.35">
      <c r="G937" s="2"/>
    </row>
    <row r="938" spans="7:7" x14ac:dyDescent="0.35">
      <c r="G938" s="2"/>
    </row>
    <row r="939" spans="7:7" x14ac:dyDescent="0.35">
      <c r="G939" s="2"/>
    </row>
    <row r="940" spans="7:7" x14ac:dyDescent="0.35">
      <c r="G940" s="2"/>
    </row>
    <row r="941" spans="7:7" x14ac:dyDescent="0.35">
      <c r="G941" s="2"/>
    </row>
    <row r="942" spans="7:7" x14ac:dyDescent="0.35">
      <c r="G942" s="2"/>
    </row>
    <row r="943" spans="7:7" x14ac:dyDescent="0.35">
      <c r="G943" s="2"/>
    </row>
    <row r="944" spans="7:7" x14ac:dyDescent="0.35">
      <c r="G944" s="2"/>
    </row>
    <row r="945" spans="7:7" x14ac:dyDescent="0.35">
      <c r="G945" s="2"/>
    </row>
    <row r="946" spans="7:7" x14ac:dyDescent="0.35">
      <c r="G946" s="2"/>
    </row>
    <row r="947" spans="7:7" x14ac:dyDescent="0.35">
      <c r="G947" s="2"/>
    </row>
    <row r="948" spans="7:7" x14ac:dyDescent="0.35">
      <c r="G948" s="2"/>
    </row>
    <row r="949" spans="7:7" x14ac:dyDescent="0.35">
      <c r="G949" s="2"/>
    </row>
    <row r="950" spans="7:7" x14ac:dyDescent="0.35">
      <c r="G950" s="2"/>
    </row>
    <row r="951" spans="7:7" x14ac:dyDescent="0.35">
      <c r="G951" s="2"/>
    </row>
    <row r="952" spans="7:7" x14ac:dyDescent="0.35">
      <c r="G952" s="2"/>
    </row>
    <row r="953" spans="7:7" x14ac:dyDescent="0.35">
      <c r="G953" s="2"/>
    </row>
    <row r="954" spans="7:7" x14ac:dyDescent="0.35">
      <c r="G954" s="2"/>
    </row>
    <row r="955" spans="7:7" x14ac:dyDescent="0.35">
      <c r="G955" s="2"/>
    </row>
    <row r="956" spans="7:7" x14ac:dyDescent="0.35">
      <c r="G956" s="2"/>
    </row>
    <row r="957" spans="7:7" x14ac:dyDescent="0.35">
      <c r="G957" s="2"/>
    </row>
    <row r="958" spans="7:7" x14ac:dyDescent="0.35">
      <c r="G958" s="2"/>
    </row>
    <row r="959" spans="7:7" x14ac:dyDescent="0.35">
      <c r="G959" s="2"/>
    </row>
    <row r="960" spans="7:7" x14ac:dyDescent="0.35">
      <c r="G960" s="2"/>
    </row>
    <row r="961" spans="7:7" x14ac:dyDescent="0.35">
      <c r="G961" s="2"/>
    </row>
    <row r="962" spans="7:7" x14ac:dyDescent="0.35">
      <c r="G962" s="2"/>
    </row>
    <row r="963" spans="7:7" x14ac:dyDescent="0.35">
      <c r="G963" s="2"/>
    </row>
    <row r="964" spans="7:7" x14ac:dyDescent="0.35">
      <c r="G964" s="2"/>
    </row>
    <row r="965" spans="7:7" x14ac:dyDescent="0.35">
      <c r="G965" s="2"/>
    </row>
    <row r="966" spans="7:7" x14ac:dyDescent="0.35">
      <c r="G966" s="2"/>
    </row>
    <row r="967" spans="7:7" x14ac:dyDescent="0.35">
      <c r="G967" s="2"/>
    </row>
    <row r="968" spans="7:7" x14ac:dyDescent="0.35">
      <c r="G968" s="2"/>
    </row>
    <row r="969" spans="7:7" x14ac:dyDescent="0.35">
      <c r="G969" s="2"/>
    </row>
    <row r="970" spans="7:7" x14ac:dyDescent="0.35">
      <c r="G970" s="2"/>
    </row>
    <row r="971" spans="7:7" x14ac:dyDescent="0.35">
      <c r="G971" s="2"/>
    </row>
    <row r="972" spans="7:7" x14ac:dyDescent="0.35">
      <c r="G972" s="2"/>
    </row>
    <row r="973" spans="7:7" x14ac:dyDescent="0.35">
      <c r="G973" s="2"/>
    </row>
    <row r="974" spans="7:7" x14ac:dyDescent="0.35">
      <c r="G974" s="2"/>
    </row>
    <row r="975" spans="7:7" x14ac:dyDescent="0.35">
      <c r="G975" s="2"/>
    </row>
    <row r="976" spans="7:7" x14ac:dyDescent="0.35">
      <c r="G976" s="2"/>
    </row>
    <row r="977" spans="7:7" x14ac:dyDescent="0.35">
      <c r="G977" s="2"/>
    </row>
    <row r="978" spans="7:7" x14ac:dyDescent="0.35">
      <c r="G978" s="2"/>
    </row>
    <row r="979" spans="7:7" x14ac:dyDescent="0.35">
      <c r="G979" s="2"/>
    </row>
    <row r="980" spans="7:7" x14ac:dyDescent="0.35">
      <c r="G980" s="2"/>
    </row>
    <row r="981" spans="7:7" x14ac:dyDescent="0.35">
      <c r="G981" s="2"/>
    </row>
    <row r="982" spans="7:7" x14ac:dyDescent="0.35">
      <c r="G982" s="2"/>
    </row>
    <row r="983" spans="7:7" x14ac:dyDescent="0.35">
      <c r="G983" s="2"/>
    </row>
    <row r="984" spans="7:7" x14ac:dyDescent="0.35">
      <c r="G984" s="2"/>
    </row>
    <row r="985" spans="7:7" x14ac:dyDescent="0.35">
      <c r="G985" s="2"/>
    </row>
    <row r="986" spans="7:7" x14ac:dyDescent="0.35">
      <c r="G986" s="2"/>
    </row>
    <row r="987" spans="7:7" x14ac:dyDescent="0.35">
      <c r="G987" s="2"/>
    </row>
    <row r="988" spans="7:7" x14ac:dyDescent="0.35">
      <c r="G988" s="2"/>
    </row>
    <row r="989" spans="7:7" x14ac:dyDescent="0.35">
      <c r="G989" s="2"/>
    </row>
    <row r="990" spans="7:7" x14ac:dyDescent="0.35">
      <c r="G990" s="2"/>
    </row>
    <row r="991" spans="7:7" x14ac:dyDescent="0.35">
      <c r="G991" s="2"/>
    </row>
    <row r="992" spans="7:7" x14ac:dyDescent="0.35">
      <c r="G992" s="2"/>
    </row>
    <row r="993" spans="5:7" x14ac:dyDescent="0.35">
      <c r="G993" s="2"/>
    </row>
    <row r="994" spans="5:7" x14ac:dyDescent="0.35">
      <c r="G994" s="2"/>
    </row>
    <row r="995" spans="5:7" x14ac:dyDescent="0.35">
      <c r="G995" s="2"/>
    </row>
    <row r="996" spans="5:7" x14ac:dyDescent="0.35">
      <c r="G996" s="2"/>
    </row>
    <row r="997" spans="5:7" x14ac:dyDescent="0.35">
      <c r="E997" s="8"/>
      <c r="F997" s="8"/>
      <c r="G997" s="2"/>
    </row>
    <row r="998" spans="5:7" x14ac:dyDescent="0.35">
      <c r="G998" s="2"/>
    </row>
    <row r="999" spans="5:7" x14ac:dyDescent="0.35">
      <c r="G999" s="2"/>
    </row>
    <row r="1000" spans="5:7" x14ac:dyDescent="0.35">
      <c r="G1000" s="2"/>
    </row>
    <row r="1001" spans="5:7" x14ac:dyDescent="0.35">
      <c r="G1001" s="2"/>
    </row>
    <row r="1002" spans="5:7" x14ac:dyDescent="0.35">
      <c r="G1002" s="2"/>
    </row>
  </sheetData>
  <mergeCells count="1">
    <mergeCell ref="C1:G1"/>
  </mergeCells>
  <phoneticPr fontId="7" type="noConversion"/>
  <conditionalFormatting sqref="H45:I996 H3:I43">
    <cfRule type="colorScale" priority="1">
      <colorScale>
        <cfvo type="min"/>
        <cfvo type="percentile" val="50"/>
        <cfvo type="max"/>
        <color rgb="FFF8696B"/>
        <color rgb="FFFFEB84"/>
        <color rgb="FF63BE7B"/>
      </colorScale>
    </cfRule>
  </conditionalFormatting>
  <pageMargins left="0.7" right="0.7" top="0.75" bottom="0.75" header="0.3" footer="0.3"/>
  <pageSetup paperSize="8" scale="63" orientation="landscape" r:id="rId1"/>
  <headerFooter>
    <oddHeader>&amp;C&amp;"Calibri"&amp;12&amp;K000000 OFFICIAL&amp;1#_x000D_</oddHeader>
  </headerFooter>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D114E32B-7F9B-4A67-AB62-F7EC9D735178}">
          <x14:formula1>
            <xm:f>Lists!$A$2:$A$20</xm:f>
          </x14:formula1>
          <xm:sqref>A36:A42 A44:A996 A2:A34</xm:sqref>
        </x14:dataValidation>
        <x14:dataValidation type="list" allowBlank="1" showInputMessage="1" showErrorMessage="1" xr:uid="{7E717D4C-F32A-4CF4-A027-D595B2E0AD19}">
          <x14:formula1>
            <xm:f>Lists!$D$2:$D$7</xm:f>
          </x14:formula1>
          <xm:sqref>I44 D2:D996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3A1E8-E32D-4456-85D1-BA20BEFA3A8A}">
  <sheetPr>
    <pageSetUpPr fitToPage="1"/>
  </sheetPr>
  <dimension ref="A1:N1001"/>
  <sheetViews>
    <sheetView showGridLines="0" zoomScale="70" zoomScaleNormal="70" workbookViewId="0">
      <selection activeCell="P20" sqref="P20"/>
    </sheetView>
  </sheetViews>
  <sheetFormatPr defaultColWidth="8.81640625" defaultRowHeight="14.5" x14ac:dyDescent="0.35"/>
  <cols>
    <col min="1" max="1" width="27.81640625" bestFit="1" customWidth="1"/>
    <col min="2" max="2" width="51.1796875" customWidth="1"/>
    <col min="3" max="3" width="15.1796875" hidden="1" customWidth="1"/>
    <col min="4" max="4" width="18.453125" bestFit="1" customWidth="1"/>
    <col min="5" max="5" width="105.81640625" style="13" bestFit="1" customWidth="1"/>
    <col min="6" max="6" width="19.1796875" hidden="1" customWidth="1"/>
    <col min="7" max="7" width="8.81640625" hidden="1" customWidth="1"/>
    <col min="8" max="8" width="30.1796875" customWidth="1"/>
    <col min="9" max="9" width="24.453125" bestFit="1" customWidth="1"/>
    <col min="10" max="10" width="26.1796875" hidden="1" customWidth="1"/>
    <col min="11" max="11" width="44" hidden="1" customWidth="1"/>
    <col min="12" max="12" width="60.1796875" customWidth="1"/>
    <col min="13" max="13" width="59.54296875" customWidth="1"/>
    <col min="14" max="14" width="45.08984375" customWidth="1"/>
    <col min="15" max="15" width="8.81640625" customWidth="1"/>
    <col min="16" max="16" width="6.453125" customWidth="1"/>
  </cols>
  <sheetData>
    <row r="1" spans="1:14" ht="141" customHeight="1" x14ac:dyDescent="0.35">
      <c r="C1" s="57" t="s">
        <v>527</v>
      </c>
      <c r="D1" s="57"/>
      <c r="E1" s="57"/>
      <c r="F1" s="57"/>
      <c r="G1" s="57"/>
      <c r="H1" s="57"/>
      <c r="I1" s="25" t="s">
        <v>213</v>
      </c>
      <c r="L1" s="18" t="s">
        <v>0</v>
      </c>
    </row>
    <row r="2" spans="1:14" s="5" customFormat="1" ht="32.15" customHeight="1" x14ac:dyDescent="0.35">
      <c r="A2" s="6" t="s">
        <v>1</v>
      </c>
      <c r="B2" s="6" t="s">
        <v>2</v>
      </c>
      <c r="C2" s="6" t="s">
        <v>3</v>
      </c>
      <c r="D2" s="6" t="s">
        <v>4</v>
      </c>
      <c r="E2" s="6" t="s">
        <v>5</v>
      </c>
      <c r="F2" s="6" t="s">
        <v>6</v>
      </c>
      <c r="G2" s="6" t="s">
        <v>7</v>
      </c>
      <c r="H2" s="6" t="s">
        <v>8</v>
      </c>
      <c r="I2" s="6" t="s">
        <v>10</v>
      </c>
      <c r="J2" s="6" t="s">
        <v>11</v>
      </c>
      <c r="K2" s="6" t="s">
        <v>12</v>
      </c>
      <c r="L2" s="12" t="s">
        <v>497</v>
      </c>
      <c r="M2" s="6" t="s">
        <v>14</v>
      </c>
      <c r="N2" s="6" t="s">
        <v>514</v>
      </c>
    </row>
    <row r="3" spans="1:14" ht="15" customHeight="1" x14ac:dyDescent="0.35">
      <c r="A3" t="s">
        <v>195</v>
      </c>
      <c r="B3" s="21" t="s">
        <v>404</v>
      </c>
      <c r="D3" t="s">
        <v>18</v>
      </c>
      <c r="E3" s="19" t="s">
        <v>403</v>
      </c>
      <c r="F3" s="9"/>
      <c r="G3" s="7"/>
      <c r="H3" s="2">
        <f>DATE(2024,11,1)</f>
        <v>45597</v>
      </c>
      <c r="N3" s="43" t="s">
        <v>513</v>
      </c>
    </row>
    <row r="4" spans="1:14" ht="15" customHeight="1" x14ac:dyDescent="0.35">
      <c r="A4" t="s">
        <v>195</v>
      </c>
      <c r="B4" s="21" t="s">
        <v>402</v>
      </c>
      <c r="D4" t="s">
        <v>18</v>
      </c>
      <c r="E4" s="19" t="s">
        <v>403</v>
      </c>
      <c r="F4" s="9"/>
      <c r="G4" s="7"/>
      <c r="H4" s="2">
        <f>DATE(2021,2,1)</f>
        <v>44228</v>
      </c>
      <c r="N4" s="43" t="s">
        <v>513</v>
      </c>
    </row>
    <row r="5" spans="1:14" ht="15" customHeight="1" x14ac:dyDescent="0.35">
      <c r="A5" t="s">
        <v>195</v>
      </c>
      <c r="B5" s="21" t="s">
        <v>519</v>
      </c>
      <c r="D5" t="s">
        <v>18</v>
      </c>
      <c r="E5" s="19" t="s">
        <v>403</v>
      </c>
      <c r="F5" s="9"/>
      <c r="G5" s="7"/>
      <c r="H5" s="2">
        <v>43788</v>
      </c>
      <c r="N5" s="43" t="s">
        <v>518</v>
      </c>
    </row>
    <row r="6" spans="1:14" ht="15" customHeight="1" x14ac:dyDescent="0.35">
      <c r="A6" t="s">
        <v>195</v>
      </c>
      <c r="B6" s="21" t="s">
        <v>517</v>
      </c>
      <c r="D6" t="s">
        <v>18</v>
      </c>
      <c r="E6" s="19" t="s">
        <v>403</v>
      </c>
      <c r="F6" s="9"/>
      <c r="G6" s="7"/>
      <c r="H6" s="2">
        <v>43608</v>
      </c>
      <c r="N6" s="43" t="s">
        <v>518</v>
      </c>
    </row>
    <row r="7" spans="1:14" ht="15" customHeight="1" x14ac:dyDescent="0.35">
      <c r="A7" t="s">
        <v>195</v>
      </c>
      <c r="B7" s="21" t="s">
        <v>340</v>
      </c>
      <c r="D7" t="s">
        <v>18</v>
      </c>
      <c r="E7" s="19" t="s">
        <v>403</v>
      </c>
      <c r="F7" s="9"/>
      <c r="G7" s="7"/>
      <c r="H7" s="2">
        <f>DATE(2012,3,9)</f>
        <v>40977</v>
      </c>
      <c r="N7" s="43" t="s">
        <v>513</v>
      </c>
    </row>
    <row r="8" spans="1:14" ht="15" customHeight="1" x14ac:dyDescent="0.35">
      <c r="A8" t="s">
        <v>195</v>
      </c>
      <c r="B8" s="21" t="s">
        <v>339</v>
      </c>
      <c r="D8" t="s">
        <v>18</v>
      </c>
      <c r="E8" s="19" t="s">
        <v>403</v>
      </c>
      <c r="F8" s="7"/>
      <c r="G8" s="7"/>
      <c r="H8" s="2">
        <f>DATE(2008,2,1)</f>
        <v>39479</v>
      </c>
      <c r="N8" s="43" t="s">
        <v>513</v>
      </c>
    </row>
    <row r="9" spans="1:14" ht="15" customHeight="1" x14ac:dyDescent="0.35">
      <c r="A9" t="s">
        <v>195</v>
      </c>
      <c r="B9" s="21" t="s">
        <v>326</v>
      </c>
      <c r="D9" t="s">
        <v>18</v>
      </c>
      <c r="E9" s="19" t="s">
        <v>196</v>
      </c>
      <c r="F9" s="7"/>
      <c r="G9" s="7"/>
      <c r="H9" s="2">
        <f>DATE(2007,7,1)</f>
        <v>39264</v>
      </c>
      <c r="I9">
        <v>3.25</v>
      </c>
      <c r="J9" t="s">
        <v>335</v>
      </c>
      <c r="L9" t="s">
        <v>325</v>
      </c>
      <c r="N9" s="43" t="s">
        <v>513</v>
      </c>
    </row>
    <row r="10" spans="1:14" x14ac:dyDescent="0.35">
      <c r="A10" t="s">
        <v>195</v>
      </c>
      <c r="B10" s="21" t="s">
        <v>327</v>
      </c>
      <c r="D10" t="s">
        <v>18</v>
      </c>
      <c r="E10" s="19" t="s">
        <v>196</v>
      </c>
      <c r="F10" s="7"/>
      <c r="G10" s="7"/>
      <c r="H10" s="2">
        <f>DATE(2007,7,1)</f>
        <v>39264</v>
      </c>
      <c r="I10">
        <v>3.25</v>
      </c>
      <c r="J10" t="s">
        <v>335</v>
      </c>
      <c r="L10" t="s">
        <v>325</v>
      </c>
      <c r="N10" s="43" t="s">
        <v>513</v>
      </c>
    </row>
    <row r="11" spans="1:14" x14ac:dyDescent="0.35">
      <c r="A11" t="s">
        <v>195</v>
      </c>
      <c r="B11" s="21" t="s">
        <v>322</v>
      </c>
      <c r="D11" t="s">
        <v>18</v>
      </c>
      <c r="E11" s="19" t="s">
        <v>319</v>
      </c>
      <c r="F11" s="7"/>
      <c r="G11" s="7"/>
      <c r="H11" s="2">
        <f>DATE(2003,7,1)</f>
        <v>37803</v>
      </c>
      <c r="N11" s="43" t="s">
        <v>513</v>
      </c>
    </row>
    <row r="12" spans="1:14" ht="15" customHeight="1" x14ac:dyDescent="0.35">
      <c r="A12" t="s">
        <v>195</v>
      </c>
      <c r="B12" s="21" t="s">
        <v>321</v>
      </c>
      <c r="D12" t="s">
        <v>18</v>
      </c>
      <c r="E12" s="19" t="s">
        <v>319</v>
      </c>
      <c r="F12" s="7"/>
      <c r="G12" s="7"/>
      <c r="H12" s="2">
        <f>DATE(2003,1,1)</f>
        <v>37622</v>
      </c>
      <c r="N12" s="43" t="s">
        <v>513</v>
      </c>
    </row>
    <row r="13" spans="1:14" ht="15" customHeight="1" x14ac:dyDescent="0.35">
      <c r="A13" t="s">
        <v>195</v>
      </c>
      <c r="B13" s="21" t="s">
        <v>320</v>
      </c>
      <c r="D13" t="s">
        <v>18</v>
      </c>
      <c r="E13" s="19" t="s">
        <v>319</v>
      </c>
      <c r="F13" s="7"/>
      <c r="G13" s="7"/>
      <c r="H13" s="2">
        <f>DATE(2001,10,1)</f>
        <v>37165</v>
      </c>
      <c r="N13" s="43" t="s">
        <v>513</v>
      </c>
    </row>
    <row r="14" spans="1:14" ht="15" customHeight="1" x14ac:dyDescent="0.35">
      <c r="A14" t="s">
        <v>195</v>
      </c>
      <c r="B14" s="21" t="s">
        <v>324</v>
      </c>
      <c r="D14" t="s">
        <v>18</v>
      </c>
      <c r="E14" s="19" t="s">
        <v>323</v>
      </c>
      <c r="F14" s="7"/>
      <c r="G14" s="7"/>
      <c r="H14" s="2">
        <f>DATE(1997,1,1)</f>
        <v>35431</v>
      </c>
      <c r="I14">
        <v>2</v>
      </c>
      <c r="J14" s="12" t="s">
        <v>333</v>
      </c>
      <c r="L14" s="18" t="s">
        <v>336</v>
      </c>
      <c r="M14" t="s">
        <v>121</v>
      </c>
      <c r="N14" s="43" t="s">
        <v>513</v>
      </c>
    </row>
    <row r="15" spans="1:14" ht="15" customHeight="1" x14ac:dyDescent="0.35">
      <c r="A15" t="s">
        <v>195</v>
      </c>
      <c r="B15" s="21" t="s">
        <v>328</v>
      </c>
      <c r="D15" t="s">
        <v>18</v>
      </c>
      <c r="E15" s="19" t="s">
        <v>329</v>
      </c>
      <c r="F15" s="8"/>
      <c r="G15" s="8"/>
      <c r="H15" s="2">
        <f>DATE(1981,1,1)</f>
        <v>29587</v>
      </c>
      <c r="I15">
        <v>2</v>
      </c>
      <c r="J15" s="12" t="s">
        <v>333</v>
      </c>
      <c r="L15" s="18" t="s">
        <v>337</v>
      </c>
      <c r="M15" t="s">
        <v>121</v>
      </c>
      <c r="N15" s="43" t="s">
        <v>513</v>
      </c>
    </row>
    <row r="16" spans="1:14" ht="15" customHeight="1" x14ac:dyDescent="0.35">
      <c r="A16" t="s">
        <v>195</v>
      </c>
      <c r="B16" s="21" t="s">
        <v>330</v>
      </c>
      <c r="D16" t="s">
        <v>18</v>
      </c>
      <c r="E16" s="19" t="s">
        <v>329</v>
      </c>
      <c r="F16" s="7"/>
      <c r="G16" s="7"/>
      <c r="H16" s="2">
        <f>DATE(1978,1,1)</f>
        <v>28491</v>
      </c>
      <c r="I16">
        <v>2</v>
      </c>
      <c r="J16" s="12" t="s">
        <v>334</v>
      </c>
      <c r="L16" s="18"/>
      <c r="N16" s="43" t="s">
        <v>513</v>
      </c>
    </row>
    <row r="17" spans="2:8" ht="15" customHeight="1" x14ac:dyDescent="0.35">
      <c r="B17" s="21"/>
      <c r="E17" s="19"/>
      <c r="H17" s="2"/>
    </row>
    <row r="18" spans="2:8" ht="15" customHeight="1" x14ac:dyDescent="0.35">
      <c r="E18" s="19"/>
      <c r="F18" s="9"/>
      <c r="G18" s="7"/>
      <c r="H18" s="2"/>
    </row>
    <row r="19" spans="2:8" ht="15" customHeight="1" x14ac:dyDescent="0.35">
      <c r="E19" s="19"/>
      <c r="H19" s="2"/>
    </row>
    <row r="20" spans="2:8" ht="15" customHeight="1" x14ac:dyDescent="0.35">
      <c r="E20" s="19"/>
      <c r="F20" s="37"/>
      <c r="G20" s="37"/>
      <c r="H20" s="2"/>
    </row>
    <row r="21" spans="2:8" ht="15" customHeight="1" x14ac:dyDescent="0.35">
      <c r="E21" s="19"/>
      <c r="F21" s="9"/>
      <c r="G21" s="7"/>
      <c r="H21" s="2"/>
    </row>
    <row r="22" spans="2:8" ht="15" customHeight="1" x14ac:dyDescent="0.35">
      <c r="E22" s="14"/>
      <c r="F22" s="7"/>
      <c r="G22" s="7"/>
      <c r="H22" s="2"/>
    </row>
    <row r="23" spans="2:8" ht="15" customHeight="1" x14ac:dyDescent="0.35">
      <c r="E23" s="14"/>
      <c r="F23" s="9"/>
      <c r="G23" s="7"/>
      <c r="H23" s="2"/>
    </row>
    <row r="24" spans="2:8" ht="15" customHeight="1" x14ac:dyDescent="0.35">
      <c r="E24" s="19"/>
      <c r="F24" s="7"/>
      <c r="G24" s="7"/>
      <c r="H24" s="2"/>
    </row>
    <row r="25" spans="2:8" ht="15" customHeight="1" x14ac:dyDescent="0.35">
      <c r="E25" s="12"/>
      <c r="F25" s="9"/>
      <c r="G25" s="7"/>
      <c r="H25" s="2"/>
    </row>
    <row r="26" spans="2:8" ht="15" customHeight="1" x14ac:dyDescent="0.35">
      <c r="E26" s="12"/>
      <c r="H26" s="2"/>
    </row>
    <row r="27" spans="2:8" ht="15" customHeight="1" x14ac:dyDescent="0.35">
      <c r="E27" s="12"/>
      <c r="H27" s="2"/>
    </row>
    <row r="28" spans="2:8" ht="15" customHeight="1" x14ac:dyDescent="0.35">
      <c r="E28" s="12"/>
      <c r="H28" s="2"/>
    </row>
    <row r="29" spans="2:8" ht="15" customHeight="1" x14ac:dyDescent="0.35">
      <c r="E29" s="19"/>
      <c r="F29" s="9"/>
      <c r="G29" s="9"/>
      <c r="H29" s="2"/>
    </row>
    <row r="30" spans="2:8" ht="15" customHeight="1" x14ac:dyDescent="0.35">
      <c r="E30" s="19"/>
      <c r="F30" s="7"/>
      <c r="G30" s="7"/>
      <c r="H30" s="2"/>
    </row>
    <row r="31" spans="2:8" ht="15" customHeight="1" x14ac:dyDescent="0.35">
      <c r="E31" s="19"/>
      <c r="H31" s="2"/>
    </row>
    <row r="32" spans="2:8" ht="15" customHeight="1" x14ac:dyDescent="0.35">
      <c r="E32" s="19"/>
      <c r="H32" s="2"/>
    </row>
    <row r="33" spans="5:8" ht="15" customHeight="1" x14ac:dyDescent="0.35">
      <c r="E33" s="19"/>
      <c r="H33" s="2"/>
    </row>
    <row r="34" spans="5:8" ht="15" customHeight="1" x14ac:dyDescent="0.35">
      <c r="E34" s="19"/>
      <c r="F34" s="7"/>
      <c r="G34" s="7"/>
      <c r="H34" s="2"/>
    </row>
    <row r="35" spans="5:8" ht="15" customHeight="1" x14ac:dyDescent="0.35">
      <c r="E35" s="14"/>
      <c r="F35" s="7"/>
      <c r="G35" s="7"/>
      <c r="H35" s="2"/>
    </row>
    <row r="36" spans="5:8" ht="15" customHeight="1" x14ac:dyDescent="0.35">
      <c r="E36" s="19"/>
      <c r="H36" s="2"/>
    </row>
    <row r="37" spans="5:8" ht="15" customHeight="1" x14ac:dyDescent="0.35">
      <c r="E37" s="19"/>
      <c r="H37" s="2"/>
    </row>
    <row r="38" spans="5:8" ht="15" customHeight="1" x14ac:dyDescent="0.35">
      <c r="E38" s="19"/>
      <c r="F38" s="9"/>
      <c r="G38" s="7"/>
      <c r="H38" s="2"/>
    </row>
    <row r="39" spans="5:8" ht="15" customHeight="1" x14ac:dyDescent="0.35">
      <c r="E39" s="19"/>
      <c r="F39" s="7"/>
      <c r="G39" s="7"/>
      <c r="H39" s="2"/>
    </row>
    <row r="40" spans="5:8" ht="15" customHeight="1" x14ac:dyDescent="0.35">
      <c r="E40" s="19"/>
      <c r="F40" s="10"/>
      <c r="G40" s="8"/>
      <c r="H40" s="2"/>
    </row>
    <row r="41" spans="5:8" ht="15" customHeight="1" x14ac:dyDescent="0.35">
      <c r="E41" s="14"/>
      <c r="F41" s="7"/>
      <c r="G41" s="7"/>
      <c r="H41" s="2"/>
    </row>
    <row r="42" spans="5:8" x14ac:dyDescent="0.35">
      <c r="E42" s="14"/>
      <c r="F42" s="7"/>
      <c r="G42" s="7"/>
      <c r="H42" s="2"/>
    </row>
    <row r="43" spans="5:8" x14ac:dyDescent="0.35">
      <c r="E43" s="12"/>
      <c r="F43" s="9"/>
      <c r="G43" s="7"/>
      <c r="H43" s="2"/>
    </row>
    <row r="44" spans="5:8" x14ac:dyDescent="0.35">
      <c r="E44" s="14"/>
      <c r="F44" s="7"/>
      <c r="G44" s="7"/>
      <c r="H44" s="2"/>
    </row>
    <row r="45" spans="5:8" x14ac:dyDescent="0.35">
      <c r="E45" s="12"/>
      <c r="F45" s="9"/>
      <c r="G45" s="7"/>
      <c r="H45" s="2"/>
    </row>
    <row r="46" spans="5:8" x14ac:dyDescent="0.35">
      <c r="E46" s="14"/>
      <c r="H46" s="2"/>
    </row>
    <row r="47" spans="5:8" x14ac:dyDescent="0.35">
      <c r="E47" s="14"/>
      <c r="H47" s="2"/>
    </row>
    <row r="48" spans="5:8" x14ac:dyDescent="0.35">
      <c r="E48" s="14"/>
      <c r="H48" s="2"/>
    </row>
    <row r="49" spans="5:8" x14ac:dyDescent="0.35">
      <c r="E49" s="14"/>
      <c r="H49" s="2"/>
    </row>
    <row r="50" spans="5:8" x14ac:dyDescent="0.35">
      <c r="E50" s="14"/>
      <c r="H50" s="2"/>
    </row>
    <row r="51" spans="5:8" x14ac:dyDescent="0.35">
      <c r="E51" s="14"/>
      <c r="H51" s="2"/>
    </row>
    <row r="52" spans="5:8" x14ac:dyDescent="0.35">
      <c r="E52" s="14"/>
      <c r="H52" s="2"/>
    </row>
    <row r="53" spans="5:8" x14ac:dyDescent="0.35">
      <c r="E53" s="14"/>
      <c r="H53" s="2"/>
    </row>
    <row r="54" spans="5:8" x14ac:dyDescent="0.35">
      <c r="E54" s="14"/>
      <c r="H54" s="2"/>
    </row>
    <row r="55" spans="5:8" x14ac:dyDescent="0.35">
      <c r="E55" s="14"/>
      <c r="H55" s="2"/>
    </row>
    <row r="56" spans="5:8" x14ac:dyDescent="0.35">
      <c r="E56" s="14"/>
      <c r="H56" s="2"/>
    </row>
    <row r="57" spans="5:8" x14ac:dyDescent="0.35">
      <c r="E57" s="14"/>
      <c r="H57" s="2"/>
    </row>
    <row r="58" spans="5:8" x14ac:dyDescent="0.35">
      <c r="E58" s="14"/>
      <c r="H58" s="2"/>
    </row>
    <row r="59" spans="5:8" x14ac:dyDescent="0.35">
      <c r="E59" s="14"/>
      <c r="H59" s="2"/>
    </row>
    <row r="60" spans="5:8" x14ac:dyDescent="0.35">
      <c r="E60" s="14"/>
      <c r="H60" s="2"/>
    </row>
    <row r="61" spans="5:8" x14ac:dyDescent="0.35">
      <c r="E61" s="14"/>
      <c r="H61" s="2"/>
    </row>
    <row r="62" spans="5:8" x14ac:dyDescent="0.35">
      <c r="E62" s="14"/>
      <c r="H62" s="2"/>
    </row>
    <row r="63" spans="5:8" x14ac:dyDescent="0.35">
      <c r="E63" s="14"/>
      <c r="H63" s="2"/>
    </row>
    <row r="64" spans="5:8" x14ac:dyDescent="0.35">
      <c r="E64" s="14"/>
      <c r="H64" s="2"/>
    </row>
    <row r="65" spans="5:8" x14ac:dyDescent="0.35">
      <c r="E65" s="14"/>
      <c r="H65" s="2"/>
    </row>
    <row r="66" spans="5:8" x14ac:dyDescent="0.35">
      <c r="E66" s="14"/>
      <c r="H66" s="2"/>
    </row>
    <row r="67" spans="5:8" x14ac:dyDescent="0.35">
      <c r="E67" s="14"/>
      <c r="H67" s="2"/>
    </row>
    <row r="68" spans="5:8" x14ac:dyDescent="0.35">
      <c r="E68" s="14"/>
      <c r="H68" s="2"/>
    </row>
    <row r="69" spans="5:8" x14ac:dyDescent="0.35">
      <c r="E69" s="14"/>
      <c r="H69" s="2"/>
    </row>
    <row r="70" spans="5:8" x14ac:dyDescent="0.35">
      <c r="E70" s="14"/>
      <c r="H70" s="2"/>
    </row>
    <row r="71" spans="5:8" x14ac:dyDescent="0.35">
      <c r="E71" s="14"/>
      <c r="H71" s="2"/>
    </row>
    <row r="72" spans="5:8" x14ac:dyDescent="0.35">
      <c r="E72" s="14"/>
      <c r="H72" s="2"/>
    </row>
    <row r="73" spans="5:8" x14ac:dyDescent="0.35">
      <c r="E73" s="14"/>
      <c r="H73" s="2"/>
    </row>
    <row r="74" spans="5:8" x14ac:dyDescent="0.35">
      <c r="E74" s="14"/>
      <c r="H74" s="2"/>
    </row>
    <row r="75" spans="5:8" x14ac:dyDescent="0.35">
      <c r="E75" s="14"/>
      <c r="H75" s="2"/>
    </row>
    <row r="76" spans="5:8" x14ac:dyDescent="0.35">
      <c r="E76" s="14"/>
      <c r="H76" s="2"/>
    </row>
    <row r="77" spans="5:8" x14ac:dyDescent="0.35">
      <c r="E77" s="14"/>
      <c r="H77" s="2"/>
    </row>
    <row r="78" spans="5:8" x14ac:dyDescent="0.35">
      <c r="E78" s="14"/>
      <c r="H78" s="2"/>
    </row>
    <row r="79" spans="5:8" x14ac:dyDescent="0.35">
      <c r="E79" s="14"/>
      <c r="H79" s="2"/>
    </row>
    <row r="80" spans="5:8" x14ac:dyDescent="0.35">
      <c r="E80" s="14"/>
      <c r="H80" s="2"/>
    </row>
    <row r="81" spans="5:8" x14ac:dyDescent="0.35">
      <c r="E81" s="14"/>
      <c r="H81" s="2"/>
    </row>
    <row r="82" spans="5:8" x14ac:dyDescent="0.35">
      <c r="E82" s="14"/>
      <c r="H82" s="2"/>
    </row>
    <row r="83" spans="5:8" x14ac:dyDescent="0.35">
      <c r="E83" s="14"/>
      <c r="H83" s="2"/>
    </row>
    <row r="84" spans="5:8" x14ac:dyDescent="0.35">
      <c r="E84" s="14"/>
      <c r="H84" s="2"/>
    </row>
    <row r="85" spans="5:8" x14ac:dyDescent="0.35">
      <c r="E85" s="14"/>
      <c r="H85" s="2"/>
    </row>
    <row r="86" spans="5:8" x14ac:dyDescent="0.35">
      <c r="E86" s="14"/>
      <c r="H86" s="2"/>
    </row>
    <row r="87" spans="5:8" x14ac:dyDescent="0.35">
      <c r="E87" s="14"/>
      <c r="H87" s="2"/>
    </row>
    <row r="88" spans="5:8" x14ac:dyDescent="0.35">
      <c r="E88" s="14"/>
      <c r="H88" s="2"/>
    </row>
    <row r="89" spans="5:8" x14ac:dyDescent="0.35">
      <c r="E89" s="14"/>
      <c r="H89" s="2"/>
    </row>
    <row r="90" spans="5:8" x14ac:dyDescent="0.35">
      <c r="E90" s="14"/>
      <c r="H90" s="2"/>
    </row>
    <row r="91" spans="5:8" x14ac:dyDescent="0.35">
      <c r="E91" s="14"/>
      <c r="H91" s="2"/>
    </row>
    <row r="92" spans="5:8" x14ac:dyDescent="0.35">
      <c r="E92" s="14"/>
      <c r="H92" s="2"/>
    </row>
    <row r="93" spans="5:8" x14ac:dyDescent="0.35">
      <c r="E93" s="14"/>
      <c r="H93" s="2"/>
    </row>
    <row r="94" spans="5:8" x14ac:dyDescent="0.35">
      <c r="E94" s="14"/>
      <c r="H94" s="2"/>
    </row>
    <row r="95" spans="5:8" x14ac:dyDescent="0.35">
      <c r="E95" s="14"/>
      <c r="H95" s="2"/>
    </row>
    <row r="96" spans="5:8" x14ac:dyDescent="0.35">
      <c r="E96" s="14"/>
      <c r="H96" s="2"/>
    </row>
    <row r="97" spans="5:8" x14ac:dyDescent="0.35">
      <c r="E97" s="14"/>
      <c r="H97" s="2"/>
    </row>
    <row r="98" spans="5:8" x14ac:dyDescent="0.35">
      <c r="E98" s="14"/>
      <c r="H98" s="2"/>
    </row>
    <row r="99" spans="5:8" x14ac:dyDescent="0.35">
      <c r="E99" s="14"/>
      <c r="H99" s="2"/>
    </row>
    <row r="100" spans="5:8" x14ac:dyDescent="0.35">
      <c r="E100" s="14"/>
      <c r="H100" s="2"/>
    </row>
    <row r="101" spans="5:8" x14ac:dyDescent="0.35">
      <c r="E101" s="14"/>
      <c r="H101" s="2"/>
    </row>
    <row r="102" spans="5:8" x14ac:dyDescent="0.35">
      <c r="E102" s="14"/>
      <c r="H102" s="2"/>
    </row>
    <row r="103" spans="5:8" x14ac:dyDescent="0.35">
      <c r="E103" s="14"/>
      <c r="H103" s="2"/>
    </row>
    <row r="104" spans="5:8" x14ac:dyDescent="0.35">
      <c r="E104" s="14"/>
      <c r="H104" s="2"/>
    </row>
    <row r="105" spans="5:8" x14ac:dyDescent="0.35">
      <c r="E105" s="14"/>
      <c r="H105" s="2"/>
    </row>
    <row r="106" spans="5:8" x14ac:dyDescent="0.35">
      <c r="E106" s="14"/>
      <c r="H106" s="2"/>
    </row>
    <row r="107" spans="5:8" x14ac:dyDescent="0.35">
      <c r="E107" s="14"/>
      <c r="H107" s="2"/>
    </row>
    <row r="108" spans="5:8" x14ac:dyDescent="0.35">
      <c r="E108" s="14"/>
      <c r="H108" s="2"/>
    </row>
    <row r="109" spans="5:8" x14ac:dyDescent="0.35">
      <c r="E109" s="14"/>
      <c r="H109" s="2"/>
    </row>
    <row r="110" spans="5:8" x14ac:dyDescent="0.35">
      <c r="E110" s="14"/>
      <c r="H110" s="2"/>
    </row>
    <row r="111" spans="5:8" x14ac:dyDescent="0.35">
      <c r="E111" s="14"/>
      <c r="H111" s="2"/>
    </row>
    <row r="112" spans="5:8" x14ac:dyDescent="0.35">
      <c r="E112" s="14"/>
      <c r="H112" s="2"/>
    </row>
    <row r="113" spans="5:8" x14ac:dyDescent="0.35">
      <c r="E113" s="14"/>
      <c r="H113" s="2"/>
    </row>
    <row r="114" spans="5:8" x14ac:dyDescent="0.35">
      <c r="E114" s="14"/>
      <c r="H114" s="2"/>
    </row>
    <row r="115" spans="5:8" x14ac:dyDescent="0.35">
      <c r="E115" s="14"/>
      <c r="H115" s="2"/>
    </row>
    <row r="116" spans="5:8" x14ac:dyDescent="0.35">
      <c r="E116" s="14"/>
      <c r="H116" s="2"/>
    </row>
    <row r="117" spans="5:8" x14ac:dyDescent="0.35">
      <c r="E117" s="14"/>
      <c r="H117" s="2"/>
    </row>
    <row r="118" spans="5:8" x14ac:dyDescent="0.35">
      <c r="E118" s="14"/>
      <c r="H118" s="2"/>
    </row>
    <row r="119" spans="5:8" x14ac:dyDescent="0.35">
      <c r="E119" s="14"/>
      <c r="H119" s="2"/>
    </row>
    <row r="120" spans="5:8" x14ac:dyDescent="0.35">
      <c r="E120" s="14"/>
      <c r="H120" s="2"/>
    </row>
    <row r="121" spans="5:8" x14ac:dyDescent="0.35">
      <c r="E121" s="14"/>
      <c r="H121" s="2"/>
    </row>
    <row r="122" spans="5:8" x14ac:dyDescent="0.35">
      <c r="E122" s="14"/>
      <c r="H122" s="2"/>
    </row>
    <row r="123" spans="5:8" x14ac:dyDescent="0.35">
      <c r="E123" s="14"/>
      <c r="H123" s="2"/>
    </row>
    <row r="124" spans="5:8" x14ac:dyDescent="0.35">
      <c r="E124" s="14"/>
      <c r="H124" s="2"/>
    </row>
    <row r="125" spans="5:8" x14ac:dyDescent="0.35">
      <c r="E125" s="14"/>
      <c r="H125" s="2"/>
    </row>
    <row r="126" spans="5:8" x14ac:dyDescent="0.35">
      <c r="E126" s="14"/>
      <c r="H126" s="2"/>
    </row>
    <row r="127" spans="5:8" x14ac:dyDescent="0.35">
      <c r="E127" s="14"/>
      <c r="H127" s="2"/>
    </row>
    <row r="128" spans="5:8" x14ac:dyDescent="0.35">
      <c r="E128" s="14"/>
      <c r="H128" s="2"/>
    </row>
    <row r="129" spans="5:8" x14ac:dyDescent="0.35">
      <c r="E129" s="14"/>
      <c r="H129" s="2"/>
    </row>
    <row r="130" spans="5:8" x14ac:dyDescent="0.35">
      <c r="E130" s="14"/>
      <c r="H130" s="2"/>
    </row>
    <row r="131" spans="5:8" x14ac:dyDescent="0.35">
      <c r="E131" s="14"/>
      <c r="H131" s="2"/>
    </row>
    <row r="132" spans="5:8" x14ac:dyDescent="0.35">
      <c r="E132" s="14"/>
      <c r="H132" s="2"/>
    </row>
    <row r="133" spans="5:8" x14ac:dyDescent="0.35">
      <c r="E133" s="14"/>
      <c r="H133" s="2"/>
    </row>
    <row r="134" spans="5:8" x14ac:dyDescent="0.35">
      <c r="E134" s="14"/>
      <c r="H134" s="2"/>
    </row>
    <row r="135" spans="5:8" x14ac:dyDescent="0.35">
      <c r="E135" s="14"/>
      <c r="H135" s="2"/>
    </row>
    <row r="136" spans="5:8" x14ac:dyDescent="0.35">
      <c r="E136" s="14"/>
      <c r="H136" s="2"/>
    </row>
    <row r="137" spans="5:8" x14ac:dyDescent="0.35">
      <c r="E137" s="14"/>
      <c r="H137" s="2"/>
    </row>
    <row r="138" spans="5:8" x14ac:dyDescent="0.35">
      <c r="E138" s="14"/>
      <c r="H138" s="2"/>
    </row>
    <row r="139" spans="5:8" x14ac:dyDescent="0.35">
      <c r="E139" s="14"/>
      <c r="H139" s="2"/>
    </row>
    <row r="140" spans="5:8" x14ac:dyDescent="0.35">
      <c r="E140" s="14"/>
      <c r="H140" s="2"/>
    </row>
    <row r="141" spans="5:8" x14ac:dyDescent="0.35">
      <c r="E141" s="14"/>
      <c r="H141" s="2"/>
    </row>
    <row r="142" spans="5:8" x14ac:dyDescent="0.35">
      <c r="E142" s="14"/>
      <c r="H142" s="2"/>
    </row>
    <row r="143" spans="5:8" x14ac:dyDescent="0.35">
      <c r="E143" s="14"/>
      <c r="H143" s="2"/>
    </row>
    <row r="144" spans="5:8" x14ac:dyDescent="0.35">
      <c r="E144" s="14"/>
      <c r="H144" s="2"/>
    </row>
    <row r="145" spans="5:8" x14ac:dyDescent="0.35">
      <c r="E145" s="14"/>
      <c r="H145" s="2"/>
    </row>
    <row r="146" spans="5:8" x14ac:dyDescent="0.35">
      <c r="E146" s="14"/>
      <c r="H146" s="2"/>
    </row>
    <row r="147" spans="5:8" x14ac:dyDescent="0.35">
      <c r="E147" s="14"/>
      <c r="H147" s="2"/>
    </row>
    <row r="148" spans="5:8" x14ac:dyDescent="0.35">
      <c r="E148" s="14"/>
      <c r="H148" s="2"/>
    </row>
    <row r="149" spans="5:8" x14ac:dyDescent="0.35">
      <c r="E149" s="14"/>
      <c r="H149" s="2"/>
    </row>
    <row r="150" spans="5:8" x14ac:dyDescent="0.35">
      <c r="E150" s="14"/>
      <c r="H150" s="2"/>
    </row>
    <row r="151" spans="5:8" x14ac:dyDescent="0.35">
      <c r="E151" s="14"/>
      <c r="H151" s="2"/>
    </row>
    <row r="152" spans="5:8" x14ac:dyDescent="0.35">
      <c r="E152" s="14"/>
      <c r="H152" s="2"/>
    </row>
    <row r="153" spans="5:8" x14ac:dyDescent="0.35">
      <c r="E153" s="14"/>
      <c r="H153" s="2"/>
    </row>
    <row r="154" spans="5:8" x14ac:dyDescent="0.35">
      <c r="E154" s="14"/>
      <c r="H154" s="2"/>
    </row>
    <row r="155" spans="5:8" x14ac:dyDescent="0.35">
      <c r="E155" s="14"/>
      <c r="H155" s="2"/>
    </row>
    <row r="156" spans="5:8" x14ac:dyDescent="0.35">
      <c r="E156" s="14"/>
      <c r="H156" s="2"/>
    </row>
    <row r="157" spans="5:8" x14ac:dyDescent="0.35">
      <c r="E157" s="14"/>
      <c r="H157" s="2"/>
    </row>
    <row r="158" spans="5:8" x14ac:dyDescent="0.35">
      <c r="E158" s="14"/>
      <c r="H158" s="2"/>
    </row>
    <row r="159" spans="5:8" x14ac:dyDescent="0.35">
      <c r="E159" s="14"/>
      <c r="H159" s="2"/>
    </row>
    <row r="160" spans="5:8" x14ac:dyDescent="0.35">
      <c r="E160" s="14"/>
      <c r="H160" s="2"/>
    </row>
    <row r="161" spans="5:8" x14ac:dyDescent="0.35">
      <c r="E161" s="14"/>
      <c r="H161" s="2"/>
    </row>
    <row r="162" spans="5:8" x14ac:dyDescent="0.35">
      <c r="E162" s="14"/>
      <c r="H162" s="2"/>
    </row>
    <row r="163" spans="5:8" x14ac:dyDescent="0.35">
      <c r="E163" s="14"/>
      <c r="H163" s="2"/>
    </row>
    <row r="164" spans="5:8" x14ac:dyDescent="0.35">
      <c r="E164" s="14"/>
      <c r="H164" s="2"/>
    </row>
    <row r="165" spans="5:8" x14ac:dyDescent="0.35">
      <c r="E165" s="14"/>
      <c r="H165" s="2"/>
    </row>
    <row r="166" spans="5:8" x14ac:dyDescent="0.35">
      <c r="E166" s="14"/>
      <c r="H166" s="2"/>
    </row>
    <row r="167" spans="5:8" x14ac:dyDescent="0.35">
      <c r="E167" s="14"/>
      <c r="H167" s="2"/>
    </row>
    <row r="168" spans="5:8" x14ac:dyDescent="0.35">
      <c r="E168" s="14"/>
      <c r="H168" s="2"/>
    </row>
    <row r="169" spans="5:8" x14ac:dyDescent="0.35">
      <c r="E169" s="14"/>
      <c r="H169" s="2"/>
    </row>
    <row r="170" spans="5:8" x14ac:dyDescent="0.35">
      <c r="E170" s="14"/>
      <c r="H170" s="2"/>
    </row>
    <row r="171" spans="5:8" x14ac:dyDescent="0.35">
      <c r="E171" s="14"/>
      <c r="H171" s="2"/>
    </row>
    <row r="172" spans="5:8" x14ac:dyDescent="0.35">
      <c r="E172" s="14"/>
      <c r="H172" s="2"/>
    </row>
    <row r="173" spans="5:8" x14ac:dyDescent="0.35">
      <c r="E173" s="14"/>
      <c r="H173" s="2"/>
    </row>
    <row r="174" spans="5:8" x14ac:dyDescent="0.35">
      <c r="E174" s="14"/>
      <c r="H174" s="2"/>
    </row>
    <row r="175" spans="5:8" x14ac:dyDescent="0.35">
      <c r="E175" s="14"/>
      <c r="H175" s="2"/>
    </row>
    <row r="176" spans="5:8" x14ac:dyDescent="0.35">
      <c r="E176" s="14"/>
      <c r="H176" s="2"/>
    </row>
    <row r="177" spans="5:8" x14ac:dyDescent="0.35">
      <c r="E177" s="14"/>
      <c r="H177" s="2"/>
    </row>
    <row r="178" spans="5:8" x14ac:dyDescent="0.35">
      <c r="E178" s="14"/>
      <c r="H178" s="2"/>
    </row>
    <row r="179" spans="5:8" x14ac:dyDescent="0.35">
      <c r="E179" s="14"/>
      <c r="H179" s="2"/>
    </row>
    <row r="180" spans="5:8" x14ac:dyDescent="0.35">
      <c r="E180" s="14"/>
      <c r="H180" s="2"/>
    </row>
    <row r="181" spans="5:8" x14ac:dyDescent="0.35">
      <c r="E181" s="14"/>
      <c r="H181" s="2"/>
    </row>
    <row r="182" spans="5:8" x14ac:dyDescent="0.35">
      <c r="E182" s="14"/>
      <c r="H182" s="2"/>
    </row>
    <row r="183" spans="5:8" x14ac:dyDescent="0.35">
      <c r="E183" s="14"/>
      <c r="H183" s="2"/>
    </row>
    <row r="184" spans="5:8" x14ac:dyDescent="0.35">
      <c r="E184" s="14"/>
      <c r="H184" s="2"/>
    </row>
    <row r="185" spans="5:8" x14ac:dyDescent="0.35">
      <c r="E185" s="14"/>
      <c r="H185" s="2"/>
    </row>
    <row r="186" spans="5:8" x14ac:dyDescent="0.35">
      <c r="E186" s="14"/>
      <c r="H186" s="2"/>
    </row>
    <row r="187" spans="5:8" x14ac:dyDescent="0.35">
      <c r="E187" s="14"/>
      <c r="H187" s="2"/>
    </row>
    <row r="188" spans="5:8" x14ac:dyDescent="0.35">
      <c r="E188" s="14"/>
      <c r="H188" s="2"/>
    </row>
    <row r="189" spans="5:8" x14ac:dyDescent="0.35">
      <c r="E189" s="14"/>
      <c r="H189" s="2"/>
    </row>
    <row r="190" spans="5:8" x14ac:dyDescent="0.35">
      <c r="E190" s="14"/>
      <c r="H190" s="2"/>
    </row>
    <row r="191" spans="5:8" x14ac:dyDescent="0.35">
      <c r="E191" s="14"/>
      <c r="H191" s="2"/>
    </row>
    <row r="192" spans="5:8" x14ac:dyDescent="0.35">
      <c r="E192" s="14"/>
      <c r="H192" s="2"/>
    </row>
    <row r="193" spans="5:8" x14ac:dyDescent="0.35">
      <c r="E193" s="14"/>
      <c r="H193" s="2"/>
    </row>
    <row r="194" spans="5:8" x14ac:dyDescent="0.35">
      <c r="E194" s="14"/>
      <c r="H194" s="2"/>
    </row>
    <row r="195" spans="5:8" x14ac:dyDescent="0.35">
      <c r="E195" s="14"/>
      <c r="H195" s="2"/>
    </row>
    <row r="196" spans="5:8" x14ac:dyDescent="0.35">
      <c r="E196" s="14"/>
      <c r="H196" s="2"/>
    </row>
    <row r="197" spans="5:8" x14ac:dyDescent="0.35">
      <c r="E197" s="14"/>
      <c r="H197" s="2"/>
    </row>
    <row r="198" spans="5:8" x14ac:dyDescent="0.35">
      <c r="E198" s="14"/>
      <c r="H198" s="2"/>
    </row>
    <row r="199" spans="5:8" x14ac:dyDescent="0.35">
      <c r="E199" s="14"/>
      <c r="H199" s="2"/>
    </row>
    <row r="200" spans="5:8" x14ac:dyDescent="0.35">
      <c r="E200" s="14"/>
      <c r="H200" s="2"/>
    </row>
    <row r="201" spans="5:8" x14ac:dyDescent="0.35">
      <c r="E201" s="14"/>
      <c r="H201" s="2"/>
    </row>
    <row r="202" spans="5:8" x14ac:dyDescent="0.35">
      <c r="E202" s="14"/>
      <c r="H202" s="2"/>
    </row>
    <row r="203" spans="5:8" x14ac:dyDescent="0.35">
      <c r="E203" s="14"/>
      <c r="H203" s="2"/>
    </row>
    <row r="204" spans="5:8" x14ac:dyDescent="0.35">
      <c r="E204" s="14"/>
      <c r="H204" s="2"/>
    </row>
    <row r="205" spans="5:8" x14ac:dyDescent="0.35">
      <c r="E205" s="14"/>
      <c r="H205" s="2"/>
    </row>
    <row r="206" spans="5:8" x14ac:dyDescent="0.35">
      <c r="E206" s="14"/>
      <c r="H206" s="2"/>
    </row>
    <row r="207" spans="5:8" x14ac:dyDescent="0.35">
      <c r="E207" s="14"/>
      <c r="H207" s="2"/>
    </row>
    <row r="208" spans="5:8" x14ac:dyDescent="0.35">
      <c r="E208" s="14"/>
      <c r="H208" s="2"/>
    </row>
    <row r="209" spans="5:8" x14ac:dyDescent="0.35">
      <c r="E209" s="14"/>
      <c r="H209" s="2"/>
    </row>
    <row r="210" spans="5:8" x14ac:dyDescent="0.35">
      <c r="E210" s="14"/>
      <c r="H210" s="2"/>
    </row>
    <row r="211" spans="5:8" x14ac:dyDescent="0.35">
      <c r="E211" s="14"/>
      <c r="H211" s="2"/>
    </row>
    <row r="212" spans="5:8" x14ac:dyDescent="0.35">
      <c r="E212" s="14"/>
      <c r="H212" s="2"/>
    </row>
    <row r="213" spans="5:8" x14ac:dyDescent="0.35">
      <c r="E213" s="14"/>
      <c r="H213" s="2"/>
    </row>
    <row r="214" spans="5:8" x14ac:dyDescent="0.35">
      <c r="E214" s="14"/>
      <c r="H214" s="2"/>
    </row>
    <row r="215" spans="5:8" x14ac:dyDescent="0.35">
      <c r="E215" s="14"/>
      <c r="H215" s="2"/>
    </row>
    <row r="216" spans="5:8" x14ac:dyDescent="0.35">
      <c r="E216" s="14"/>
      <c r="H216" s="2"/>
    </row>
    <row r="217" spans="5:8" x14ac:dyDescent="0.35">
      <c r="E217" s="14"/>
      <c r="H217" s="2"/>
    </row>
    <row r="218" spans="5:8" x14ac:dyDescent="0.35">
      <c r="E218" s="14"/>
      <c r="H218" s="2"/>
    </row>
    <row r="219" spans="5:8" x14ac:dyDescent="0.35">
      <c r="E219" s="14"/>
      <c r="H219" s="2"/>
    </row>
    <row r="220" spans="5:8" x14ac:dyDescent="0.35">
      <c r="E220" s="14"/>
      <c r="H220" s="2"/>
    </row>
    <row r="221" spans="5:8" x14ac:dyDescent="0.35">
      <c r="E221" s="14"/>
      <c r="H221" s="2"/>
    </row>
    <row r="222" spans="5:8" x14ac:dyDescent="0.35">
      <c r="E222" s="14"/>
      <c r="H222" s="2"/>
    </row>
    <row r="223" spans="5:8" x14ac:dyDescent="0.35">
      <c r="E223" s="14"/>
      <c r="H223" s="2"/>
    </row>
    <row r="224" spans="5:8" x14ac:dyDescent="0.35">
      <c r="E224" s="14"/>
      <c r="H224" s="2"/>
    </row>
    <row r="225" spans="5:8" x14ac:dyDescent="0.35">
      <c r="E225" s="14"/>
      <c r="H225" s="2"/>
    </row>
    <row r="226" spans="5:8" x14ac:dyDescent="0.35">
      <c r="E226" s="14"/>
      <c r="H226" s="2"/>
    </row>
    <row r="227" spans="5:8" x14ac:dyDescent="0.35">
      <c r="E227" s="14"/>
      <c r="H227" s="2"/>
    </row>
    <row r="228" spans="5:8" x14ac:dyDescent="0.35">
      <c r="E228" s="14"/>
      <c r="H228" s="2"/>
    </row>
    <row r="229" spans="5:8" x14ac:dyDescent="0.35">
      <c r="E229" s="14"/>
      <c r="H229" s="2"/>
    </row>
    <row r="230" spans="5:8" x14ac:dyDescent="0.35">
      <c r="E230" s="14"/>
      <c r="H230" s="2"/>
    </row>
    <row r="231" spans="5:8" x14ac:dyDescent="0.35">
      <c r="E231" s="14"/>
      <c r="H231" s="2"/>
    </row>
    <row r="232" spans="5:8" x14ac:dyDescent="0.35">
      <c r="E232" s="14"/>
      <c r="H232" s="2"/>
    </row>
    <row r="233" spans="5:8" x14ac:dyDescent="0.35">
      <c r="E233" s="14"/>
      <c r="H233" s="2"/>
    </row>
    <row r="234" spans="5:8" x14ac:dyDescent="0.35">
      <c r="E234" s="14"/>
      <c r="H234" s="2"/>
    </row>
    <row r="235" spans="5:8" x14ac:dyDescent="0.35">
      <c r="E235" s="14"/>
      <c r="H235" s="2"/>
    </row>
    <row r="236" spans="5:8" x14ac:dyDescent="0.35">
      <c r="E236" s="14"/>
      <c r="H236" s="2"/>
    </row>
    <row r="237" spans="5:8" x14ac:dyDescent="0.35">
      <c r="E237" s="14"/>
      <c r="H237" s="2"/>
    </row>
    <row r="238" spans="5:8" x14ac:dyDescent="0.35">
      <c r="E238" s="14"/>
      <c r="H238" s="2"/>
    </row>
    <row r="239" spans="5:8" x14ac:dyDescent="0.35">
      <c r="E239" s="14"/>
      <c r="H239" s="2"/>
    </row>
    <row r="240" spans="5:8" x14ac:dyDescent="0.35">
      <c r="E240" s="14"/>
      <c r="H240" s="2"/>
    </row>
    <row r="241" spans="5:8" x14ac:dyDescent="0.35">
      <c r="E241" s="14"/>
      <c r="H241" s="2"/>
    </row>
    <row r="242" spans="5:8" x14ac:dyDescent="0.35">
      <c r="E242" s="14"/>
      <c r="H242" s="2"/>
    </row>
    <row r="243" spans="5:8" x14ac:dyDescent="0.35">
      <c r="E243" s="14"/>
      <c r="H243" s="2"/>
    </row>
    <row r="244" spans="5:8" x14ac:dyDescent="0.35">
      <c r="E244" s="14"/>
      <c r="H244" s="2"/>
    </row>
    <row r="245" spans="5:8" x14ac:dyDescent="0.35">
      <c r="E245" s="14"/>
      <c r="H245" s="2"/>
    </row>
    <row r="246" spans="5:8" x14ac:dyDescent="0.35">
      <c r="E246" s="14"/>
      <c r="H246" s="2"/>
    </row>
    <row r="247" spans="5:8" x14ac:dyDescent="0.35">
      <c r="E247" s="14"/>
      <c r="H247" s="2"/>
    </row>
    <row r="248" spans="5:8" x14ac:dyDescent="0.35">
      <c r="E248" s="14"/>
      <c r="H248" s="2"/>
    </row>
    <row r="249" spans="5:8" x14ac:dyDescent="0.35">
      <c r="E249" s="14"/>
      <c r="H249" s="2"/>
    </row>
    <row r="250" spans="5:8" x14ac:dyDescent="0.35">
      <c r="E250" s="14"/>
      <c r="H250" s="2"/>
    </row>
    <row r="251" spans="5:8" x14ac:dyDescent="0.35">
      <c r="E251" s="14"/>
      <c r="H251" s="2"/>
    </row>
    <row r="252" spans="5:8" x14ac:dyDescent="0.35">
      <c r="E252" s="14"/>
      <c r="H252" s="2"/>
    </row>
    <row r="253" spans="5:8" x14ac:dyDescent="0.35">
      <c r="E253" s="14"/>
      <c r="H253" s="2"/>
    </row>
    <row r="254" spans="5:8" x14ac:dyDescent="0.35">
      <c r="E254" s="14"/>
      <c r="H254" s="2"/>
    </row>
    <row r="255" spans="5:8" x14ac:dyDescent="0.35">
      <c r="E255" s="14"/>
      <c r="H255" s="2"/>
    </row>
    <row r="256" spans="5:8" x14ac:dyDescent="0.35">
      <c r="E256" s="14"/>
      <c r="H256" s="2"/>
    </row>
    <row r="257" spans="5:8" x14ac:dyDescent="0.35">
      <c r="E257" s="14"/>
      <c r="H257" s="2"/>
    </row>
    <row r="258" spans="5:8" x14ac:dyDescent="0.35">
      <c r="E258" s="14"/>
      <c r="H258" s="2"/>
    </row>
    <row r="259" spans="5:8" x14ac:dyDescent="0.35">
      <c r="E259" s="14"/>
      <c r="H259" s="2"/>
    </row>
    <row r="260" spans="5:8" x14ac:dyDescent="0.35">
      <c r="E260" s="14"/>
      <c r="H260" s="2"/>
    </row>
    <row r="261" spans="5:8" x14ac:dyDescent="0.35">
      <c r="E261" s="14"/>
      <c r="H261" s="2"/>
    </row>
    <row r="262" spans="5:8" x14ac:dyDescent="0.35">
      <c r="E262" s="14"/>
      <c r="H262" s="2"/>
    </row>
    <row r="263" spans="5:8" x14ac:dyDescent="0.35">
      <c r="E263" s="14"/>
      <c r="H263" s="2"/>
    </row>
    <row r="264" spans="5:8" x14ac:dyDescent="0.35">
      <c r="E264" s="14"/>
      <c r="H264" s="2"/>
    </row>
    <row r="265" spans="5:8" x14ac:dyDescent="0.35">
      <c r="E265" s="14"/>
      <c r="H265" s="2"/>
    </row>
    <row r="266" spans="5:8" x14ac:dyDescent="0.35">
      <c r="E266" s="14"/>
      <c r="H266" s="2"/>
    </row>
    <row r="267" spans="5:8" x14ac:dyDescent="0.35">
      <c r="E267" s="14"/>
      <c r="H267" s="2"/>
    </row>
    <row r="268" spans="5:8" x14ac:dyDescent="0.35">
      <c r="E268" s="14"/>
      <c r="H268" s="2"/>
    </row>
    <row r="269" spans="5:8" x14ac:dyDescent="0.35">
      <c r="E269" s="14"/>
      <c r="H269" s="2"/>
    </row>
    <row r="270" spans="5:8" x14ac:dyDescent="0.35">
      <c r="E270" s="14"/>
      <c r="H270" s="2"/>
    </row>
    <row r="271" spans="5:8" x14ac:dyDescent="0.35">
      <c r="E271" s="14"/>
      <c r="H271" s="2"/>
    </row>
    <row r="272" spans="5:8" x14ac:dyDescent="0.35">
      <c r="E272" s="14"/>
      <c r="H272" s="2"/>
    </row>
    <row r="273" spans="5:8" x14ac:dyDescent="0.35">
      <c r="E273" s="14"/>
      <c r="H273" s="2"/>
    </row>
    <row r="274" spans="5:8" x14ac:dyDescent="0.35">
      <c r="E274" s="14"/>
      <c r="H274" s="2"/>
    </row>
    <row r="275" spans="5:8" x14ac:dyDescent="0.35">
      <c r="E275" s="14"/>
      <c r="H275" s="2"/>
    </row>
    <row r="276" spans="5:8" x14ac:dyDescent="0.35">
      <c r="E276" s="14"/>
      <c r="H276" s="2"/>
    </row>
    <row r="277" spans="5:8" x14ac:dyDescent="0.35">
      <c r="E277" s="14"/>
      <c r="H277" s="2"/>
    </row>
    <row r="278" spans="5:8" x14ac:dyDescent="0.35">
      <c r="E278" s="14"/>
      <c r="H278" s="2"/>
    </row>
    <row r="279" spans="5:8" x14ac:dyDescent="0.35">
      <c r="E279" s="14"/>
      <c r="H279" s="2"/>
    </row>
    <row r="280" spans="5:8" x14ac:dyDescent="0.35">
      <c r="E280" s="14"/>
      <c r="H280" s="2"/>
    </row>
    <row r="281" spans="5:8" x14ac:dyDescent="0.35">
      <c r="E281" s="14"/>
      <c r="H281" s="2"/>
    </row>
    <row r="282" spans="5:8" x14ac:dyDescent="0.35">
      <c r="E282" s="14"/>
      <c r="H282" s="2"/>
    </row>
    <row r="283" spans="5:8" x14ac:dyDescent="0.35">
      <c r="E283" s="14"/>
      <c r="H283" s="2"/>
    </row>
    <row r="284" spans="5:8" x14ac:dyDescent="0.35">
      <c r="E284" s="14"/>
      <c r="H284" s="2"/>
    </row>
    <row r="285" spans="5:8" x14ac:dyDescent="0.35">
      <c r="E285" s="14"/>
      <c r="H285" s="2"/>
    </row>
    <row r="286" spans="5:8" x14ac:dyDescent="0.35">
      <c r="E286" s="14"/>
      <c r="H286" s="2"/>
    </row>
    <row r="287" spans="5:8" x14ac:dyDescent="0.35">
      <c r="E287" s="14"/>
      <c r="H287" s="2"/>
    </row>
    <row r="288" spans="5:8" x14ac:dyDescent="0.35">
      <c r="E288" s="14"/>
      <c r="H288" s="2"/>
    </row>
    <row r="289" spans="5:8" x14ac:dyDescent="0.35">
      <c r="E289" s="14"/>
      <c r="H289" s="2"/>
    </row>
    <row r="290" spans="5:8" x14ac:dyDescent="0.35">
      <c r="E290" s="14"/>
      <c r="H290" s="2"/>
    </row>
    <row r="291" spans="5:8" x14ac:dyDescent="0.35">
      <c r="E291" s="14"/>
      <c r="H291" s="2"/>
    </row>
    <row r="292" spans="5:8" x14ac:dyDescent="0.35">
      <c r="E292" s="14"/>
      <c r="H292" s="2"/>
    </row>
    <row r="293" spans="5:8" x14ac:dyDescent="0.35">
      <c r="E293" s="14"/>
      <c r="H293" s="2"/>
    </row>
    <row r="294" spans="5:8" x14ac:dyDescent="0.35">
      <c r="E294" s="14"/>
      <c r="H294" s="2"/>
    </row>
    <row r="295" spans="5:8" x14ac:dyDescent="0.35">
      <c r="E295" s="14"/>
      <c r="H295" s="2"/>
    </row>
    <row r="296" spans="5:8" x14ac:dyDescent="0.35">
      <c r="E296" s="14"/>
      <c r="H296" s="2"/>
    </row>
    <row r="297" spans="5:8" x14ac:dyDescent="0.35">
      <c r="E297" s="14"/>
      <c r="H297" s="2"/>
    </row>
    <row r="298" spans="5:8" x14ac:dyDescent="0.35">
      <c r="E298" s="14"/>
      <c r="H298" s="2"/>
    </row>
    <row r="299" spans="5:8" x14ac:dyDescent="0.35">
      <c r="E299" s="14"/>
      <c r="H299" s="2"/>
    </row>
    <row r="300" spans="5:8" x14ac:dyDescent="0.35">
      <c r="E300" s="14"/>
      <c r="H300" s="2"/>
    </row>
    <row r="301" spans="5:8" x14ac:dyDescent="0.35">
      <c r="E301" s="14"/>
      <c r="H301" s="2"/>
    </row>
    <row r="302" spans="5:8" x14ac:dyDescent="0.35">
      <c r="E302" s="14"/>
      <c r="H302" s="2"/>
    </row>
    <row r="303" spans="5:8" x14ac:dyDescent="0.35">
      <c r="E303" s="14"/>
      <c r="H303" s="2"/>
    </row>
    <row r="304" spans="5:8" x14ac:dyDescent="0.35">
      <c r="E304" s="14"/>
      <c r="H304" s="2"/>
    </row>
    <row r="305" spans="5:8" x14ac:dyDescent="0.35">
      <c r="E305" s="14"/>
      <c r="H305" s="2"/>
    </row>
    <row r="306" spans="5:8" x14ac:dyDescent="0.35">
      <c r="E306" s="14"/>
      <c r="H306" s="2"/>
    </row>
    <row r="307" spans="5:8" x14ac:dyDescent="0.35">
      <c r="E307" s="14"/>
      <c r="H307" s="2"/>
    </row>
    <row r="308" spans="5:8" x14ac:dyDescent="0.35">
      <c r="E308" s="14"/>
      <c r="H308" s="2"/>
    </row>
    <row r="309" spans="5:8" x14ac:dyDescent="0.35">
      <c r="E309" s="14"/>
      <c r="H309" s="2"/>
    </row>
    <row r="310" spans="5:8" x14ac:dyDescent="0.35">
      <c r="E310" s="14"/>
      <c r="H310" s="2"/>
    </row>
    <row r="311" spans="5:8" x14ac:dyDescent="0.35">
      <c r="E311" s="14"/>
      <c r="H311" s="2"/>
    </row>
    <row r="312" spans="5:8" x14ac:dyDescent="0.35">
      <c r="E312" s="14"/>
      <c r="H312" s="2"/>
    </row>
    <row r="313" spans="5:8" x14ac:dyDescent="0.35">
      <c r="E313" s="14"/>
      <c r="H313" s="2"/>
    </row>
    <row r="314" spans="5:8" x14ac:dyDescent="0.35">
      <c r="E314" s="14"/>
      <c r="H314" s="2"/>
    </row>
    <row r="315" spans="5:8" x14ac:dyDescent="0.35">
      <c r="E315" s="14"/>
      <c r="H315" s="2"/>
    </row>
    <row r="316" spans="5:8" x14ac:dyDescent="0.35">
      <c r="E316" s="14"/>
      <c r="H316" s="2"/>
    </row>
    <row r="317" spans="5:8" x14ac:dyDescent="0.35">
      <c r="E317" s="14"/>
      <c r="H317" s="2"/>
    </row>
    <row r="318" spans="5:8" x14ac:dyDescent="0.35">
      <c r="E318" s="14"/>
      <c r="H318" s="2"/>
    </row>
    <row r="319" spans="5:8" x14ac:dyDescent="0.35">
      <c r="E319" s="14"/>
      <c r="H319" s="2"/>
    </row>
    <row r="320" spans="5:8" x14ac:dyDescent="0.35">
      <c r="E320" s="14"/>
      <c r="H320" s="2"/>
    </row>
    <row r="321" spans="5:8" x14ac:dyDescent="0.35">
      <c r="E321" s="14"/>
      <c r="H321" s="2"/>
    </row>
    <row r="322" spans="5:8" x14ac:dyDescent="0.35">
      <c r="E322" s="14"/>
      <c r="H322" s="2"/>
    </row>
    <row r="323" spans="5:8" x14ac:dyDescent="0.35">
      <c r="E323" s="14"/>
      <c r="H323" s="2"/>
    </row>
    <row r="324" spans="5:8" x14ac:dyDescent="0.35">
      <c r="E324" s="14"/>
      <c r="H324" s="2"/>
    </row>
    <row r="325" spans="5:8" x14ac:dyDescent="0.35">
      <c r="E325" s="14"/>
      <c r="H325" s="2"/>
    </row>
    <row r="326" spans="5:8" x14ac:dyDescent="0.35">
      <c r="E326" s="14"/>
      <c r="H326" s="2"/>
    </row>
    <row r="327" spans="5:8" x14ac:dyDescent="0.35">
      <c r="E327" s="14"/>
      <c r="H327" s="2"/>
    </row>
    <row r="328" spans="5:8" x14ac:dyDescent="0.35">
      <c r="E328" s="14"/>
      <c r="H328" s="2"/>
    </row>
    <row r="329" spans="5:8" x14ac:dyDescent="0.35">
      <c r="E329" s="14"/>
      <c r="H329" s="2"/>
    </row>
    <row r="330" spans="5:8" x14ac:dyDescent="0.35">
      <c r="E330" s="14"/>
      <c r="H330" s="2"/>
    </row>
    <row r="331" spans="5:8" x14ac:dyDescent="0.35">
      <c r="E331" s="14"/>
      <c r="H331" s="2"/>
    </row>
    <row r="332" spans="5:8" x14ac:dyDescent="0.35">
      <c r="E332" s="14"/>
      <c r="H332" s="2"/>
    </row>
    <row r="333" spans="5:8" x14ac:dyDescent="0.35">
      <c r="E333" s="14"/>
      <c r="H333" s="2"/>
    </row>
    <row r="334" spans="5:8" x14ac:dyDescent="0.35">
      <c r="E334" s="14"/>
      <c r="H334" s="2"/>
    </row>
    <row r="335" spans="5:8" x14ac:dyDescent="0.35">
      <c r="E335" s="14"/>
      <c r="H335" s="2"/>
    </row>
    <row r="336" spans="5:8" x14ac:dyDescent="0.35">
      <c r="E336" s="14"/>
      <c r="H336" s="2"/>
    </row>
    <row r="337" spans="5:8" x14ac:dyDescent="0.35">
      <c r="E337" s="14"/>
      <c r="H337" s="2"/>
    </row>
    <row r="338" spans="5:8" x14ac:dyDescent="0.35">
      <c r="E338" s="14"/>
      <c r="H338" s="2"/>
    </row>
    <row r="339" spans="5:8" x14ac:dyDescent="0.35">
      <c r="E339" s="14"/>
      <c r="H339" s="2"/>
    </row>
    <row r="340" spans="5:8" x14ac:dyDescent="0.35">
      <c r="E340" s="14"/>
      <c r="H340" s="2"/>
    </row>
    <row r="341" spans="5:8" x14ac:dyDescent="0.35">
      <c r="E341" s="14"/>
      <c r="H341" s="2"/>
    </row>
    <row r="342" spans="5:8" x14ac:dyDescent="0.35">
      <c r="E342" s="14"/>
      <c r="H342" s="2"/>
    </row>
    <row r="343" spans="5:8" x14ac:dyDescent="0.35">
      <c r="E343" s="14"/>
      <c r="H343" s="2"/>
    </row>
    <row r="344" spans="5:8" x14ac:dyDescent="0.35">
      <c r="E344" s="14"/>
      <c r="H344" s="2"/>
    </row>
    <row r="345" spans="5:8" x14ac:dyDescent="0.35">
      <c r="E345" s="14"/>
      <c r="H345" s="2"/>
    </row>
    <row r="346" spans="5:8" x14ac:dyDescent="0.35">
      <c r="E346" s="14"/>
      <c r="H346" s="2"/>
    </row>
    <row r="347" spans="5:8" x14ac:dyDescent="0.35">
      <c r="E347" s="14"/>
      <c r="H347" s="2"/>
    </row>
    <row r="348" spans="5:8" x14ac:dyDescent="0.35">
      <c r="E348" s="14"/>
      <c r="H348" s="2"/>
    </row>
    <row r="349" spans="5:8" x14ac:dyDescent="0.35">
      <c r="E349" s="14"/>
      <c r="H349" s="2"/>
    </row>
    <row r="350" spans="5:8" x14ac:dyDescent="0.35">
      <c r="E350" s="14"/>
      <c r="H350" s="2"/>
    </row>
    <row r="351" spans="5:8" x14ac:dyDescent="0.35">
      <c r="E351" s="14"/>
      <c r="H351" s="2"/>
    </row>
    <row r="352" spans="5:8" x14ac:dyDescent="0.35">
      <c r="E352" s="14"/>
      <c r="H352" s="2"/>
    </row>
    <row r="353" spans="5:8" x14ac:dyDescent="0.35">
      <c r="E353" s="14"/>
      <c r="H353" s="2"/>
    </row>
    <row r="354" spans="5:8" x14ac:dyDescent="0.35">
      <c r="E354" s="14"/>
      <c r="H354" s="2"/>
    </row>
    <row r="355" spans="5:8" x14ac:dyDescent="0.35">
      <c r="E355" s="14"/>
      <c r="H355" s="2"/>
    </row>
    <row r="356" spans="5:8" x14ac:dyDescent="0.35">
      <c r="E356" s="14"/>
      <c r="H356" s="2"/>
    </row>
    <row r="357" spans="5:8" x14ac:dyDescent="0.35">
      <c r="E357" s="14"/>
      <c r="H357" s="2"/>
    </row>
    <row r="358" spans="5:8" x14ac:dyDescent="0.35">
      <c r="E358" s="14"/>
      <c r="H358" s="2"/>
    </row>
    <row r="359" spans="5:8" x14ac:dyDescent="0.35">
      <c r="E359" s="14"/>
      <c r="H359" s="2"/>
    </row>
    <row r="360" spans="5:8" x14ac:dyDescent="0.35">
      <c r="E360" s="14"/>
      <c r="H360" s="2"/>
    </row>
    <row r="361" spans="5:8" x14ac:dyDescent="0.35">
      <c r="E361" s="14"/>
      <c r="H361" s="2"/>
    </row>
    <row r="362" spans="5:8" x14ac:dyDescent="0.35">
      <c r="E362" s="14"/>
      <c r="H362" s="2"/>
    </row>
    <row r="363" spans="5:8" x14ac:dyDescent="0.35">
      <c r="E363" s="14"/>
      <c r="H363" s="2"/>
    </row>
    <row r="364" spans="5:8" x14ac:dyDescent="0.35">
      <c r="E364" s="14"/>
      <c r="H364" s="2"/>
    </row>
    <row r="365" spans="5:8" x14ac:dyDescent="0.35">
      <c r="E365" s="14"/>
      <c r="H365" s="2"/>
    </row>
    <row r="366" spans="5:8" x14ac:dyDescent="0.35">
      <c r="E366" s="14"/>
      <c r="H366" s="2"/>
    </row>
    <row r="367" spans="5:8" x14ac:dyDescent="0.35">
      <c r="E367" s="14"/>
      <c r="H367" s="2"/>
    </row>
    <row r="368" spans="5:8" x14ac:dyDescent="0.35">
      <c r="E368" s="14"/>
      <c r="H368" s="2"/>
    </row>
    <row r="369" spans="5:8" x14ac:dyDescent="0.35">
      <c r="E369" s="14"/>
      <c r="H369" s="2"/>
    </row>
    <row r="370" spans="5:8" x14ac:dyDescent="0.35">
      <c r="E370" s="14"/>
      <c r="H370" s="2"/>
    </row>
    <row r="371" spans="5:8" x14ac:dyDescent="0.35">
      <c r="E371" s="14"/>
      <c r="H371" s="2"/>
    </row>
    <row r="372" spans="5:8" x14ac:dyDescent="0.35">
      <c r="E372" s="14"/>
      <c r="H372" s="2"/>
    </row>
    <row r="373" spans="5:8" x14ac:dyDescent="0.35">
      <c r="E373" s="14"/>
      <c r="H373" s="2"/>
    </row>
    <row r="374" spans="5:8" x14ac:dyDescent="0.35">
      <c r="E374" s="14"/>
      <c r="H374" s="2"/>
    </row>
    <row r="375" spans="5:8" x14ac:dyDescent="0.35">
      <c r="E375" s="14"/>
      <c r="H375" s="2"/>
    </row>
    <row r="376" spans="5:8" x14ac:dyDescent="0.35">
      <c r="E376" s="14"/>
      <c r="H376" s="2"/>
    </row>
    <row r="377" spans="5:8" x14ac:dyDescent="0.35">
      <c r="E377" s="14"/>
      <c r="H377" s="2"/>
    </row>
    <row r="378" spans="5:8" x14ac:dyDescent="0.35">
      <c r="E378" s="14"/>
      <c r="H378" s="2"/>
    </row>
    <row r="379" spans="5:8" x14ac:dyDescent="0.35">
      <c r="E379" s="14"/>
      <c r="H379" s="2"/>
    </row>
    <row r="380" spans="5:8" x14ac:dyDescent="0.35">
      <c r="E380" s="14"/>
      <c r="H380" s="2"/>
    </row>
    <row r="381" spans="5:8" x14ac:dyDescent="0.35">
      <c r="E381" s="14"/>
      <c r="H381" s="2"/>
    </row>
    <row r="382" spans="5:8" x14ac:dyDescent="0.35">
      <c r="E382" s="14"/>
      <c r="H382" s="2"/>
    </row>
    <row r="383" spans="5:8" x14ac:dyDescent="0.35">
      <c r="E383" s="14"/>
      <c r="H383" s="2"/>
    </row>
    <row r="384" spans="5:8" x14ac:dyDescent="0.35">
      <c r="E384" s="14"/>
      <c r="H384" s="2"/>
    </row>
    <row r="385" spans="5:8" x14ac:dyDescent="0.35">
      <c r="E385" s="14"/>
      <c r="H385" s="2"/>
    </row>
    <row r="386" spans="5:8" x14ac:dyDescent="0.35">
      <c r="E386" s="14"/>
      <c r="H386" s="2"/>
    </row>
    <row r="387" spans="5:8" x14ac:dyDescent="0.35">
      <c r="E387" s="14"/>
      <c r="H387" s="2"/>
    </row>
    <row r="388" spans="5:8" x14ac:dyDescent="0.35">
      <c r="E388" s="14"/>
      <c r="H388" s="2"/>
    </row>
    <row r="389" spans="5:8" x14ac:dyDescent="0.35">
      <c r="E389" s="14"/>
      <c r="H389" s="2"/>
    </row>
    <row r="390" spans="5:8" x14ac:dyDescent="0.35">
      <c r="E390" s="14"/>
      <c r="H390" s="2"/>
    </row>
    <row r="391" spans="5:8" x14ac:dyDescent="0.35">
      <c r="E391" s="14"/>
      <c r="H391" s="2"/>
    </row>
    <row r="392" spans="5:8" x14ac:dyDescent="0.35">
      <c r="E392" s="14"/>
      <c r="H392" s="2"/>
    </row>
    <row r="393" spans="5:8" x14ac:dyDescent="0.35">
      <c r="E393" s="14"/>
      <c r="H393" s="2"/>
    </row>
    <row r="394" spans="5:8" x14ac:dyDescent="0.35">
      <c r="E394" s="14"/>
      <c r="H394" s="2"/>
    </row>
    <row r="395" spans="5:8" x14ac:dyDescent="0.35">
      <c r="E395" s="14"/>
      <c r="H395" s="2"/>
    </row>
    <row r="396" spans="5:8" x14ac:dyDescent="0.35">
      <c r="E396" s="14"/>
      <c r="H396" s="2"/>
    </row>
    <row r="397" spans="5:8" x14ac:dyDescent="0.35">
      <c r="E397" s="14"/>
      <c r="H397" s="2"/>
    </row>
    <row r="398" spans="5:8" x14ac:dyDescent="0.35">
      <c r="E398" s="14"/>
      <c r="H398" s="2"/>
    </row>
    <row r="399" spans="5:8" x14ac:dyDescent="0.35">
      <c r="E399" s="14"/>
      <c r="H399" s="2"/>
    </row>
    <row r="400" spans="5:8" x14ac:dyDescent="0.35">
      <c r="E400" s="14"/>
      <c r="H400" s="2"/>
    </row>
    <row r="401" spans="5:8" x14ac:dyDescent="0.35">
      <c r="E401" s="14"/>
      <c r="H401" s="2"/>
    </row>
    <row r="402" spans="5:8" x14ac:dyDescent="0.35">
      <c r="E402" s="14"/>
      <c r="H402" s="2"/>
    </row>
    <row r="403" spans="5:8" x14ac:dyDescent="0.35">
      <c r="E403" s="14"/>
      <c r="H403" s="2"/>
    </row>
    <row r="404" spans="5:8" x14ac:dyDescent="0.35">
      <c r="E404" s="14"/>
      <c r="H404" s="2"/>
    </row>
    <row r="405" spans="5:8" x14ac:dyDescent="0.35">
      <c r="E405" s="14"/>
      <c r="H405" s="2"/>
    </row>
    <row r="406" spans="5:8" x14ac:dyDescent="0.35">
      <c r="E406" s="14"/>
      <c r="H406" s="2"/>
    </row>
    <row r="407" spans="5:8" x14ac:dyDescent="0.35">
      <c r="E407" s="14"/>
      <c r="H407" s="2"/>
    </row>
    <row r="408" spans="5:8" x14ac:dyDescent="0.35">
      <c r="E408" s="14"/>
      <c r="H408" s="2"/>
    </row>
    <row r="409" spans="5:8" x14ac:dyDescent="0.35">
      <c r="E409" s="14"/>
      <c r="H409" s="2"/>
    </row>
    <row r="410" spans="5:8" x14ac:dyDescent="0.35">
      <c r="E410" s="14"/>
      <c r="H410" s="2"/>
    </row>
    <row r="411" spans="5:8" x14ac:dyDescent="0.35">
      <c r="E411" s="14"/>
      <c r="H411" s="2"/>
    </row>
    <row r="412" spans="5:8" x14ac:dyDescent="0.35">
      <c r="E412" s="14"/>
      <c r="H412" s="2"/>
    </row>
    <row r="413" spans="5:8" x14ac:dyDescent="0.35">
      <c r="E413" s="14"/>
      <c r="H413" s="2"/>
    </row>
    <row r="414" spans="5:8" x14ac:dyDescent="0.35">
      <c r="E414" s="14"/>
      <c r="H414" s="2"/>
    </row>
    <row r="415" spans="5:8" x14ac:dyDescent="0.35">
      <c r="E415" s="14"/>
      <c r="H415" s="2"/>
    </row>
    <row r="416" spans="5:8" x14ac:dyDescent="0.35">
      <c r="E416" s="14"/>
      <c r="H416" s="2"/>
    </row>
    <row r="417" spans="5:8" x14ac:dyDescent="0.35">
      <c r="E417" s="14"/>
      <c r="H417" s="2"/>
    </row>
    <row r="418" spans="5:8" x14ac:dyDescent="0.35">
      <c r="E418" s="14"/>
      <c r="H418" s="2"/>
    </row>
    <row r="419" spans="5:8" x14ac:dyDescent="0.35">
      <c r="E419" s="14"/>
      <c r="H419" s="2"/>
    </row>
    <row r="420" spans="5:8" x14ac:dyDescent="0.35">
      <c r="E420" s="14"/>
      <c r="H420" s="2"/>
    </row>
    <row r="421" spans="5:8" x14ac:dyDescent="0.35">
      <c r="E421" s="14"/>
      <c r="H421" s="2"/>
    </row>
    <row r="422" spans="5:8" x14ac:dyDescent="0.35">
      <c r="E422" s="14"/>
      <c r="H422" s="2"/>
    </row>
    <row r="423" spans="5:8" x14ac:dyDescent="0.35">
      <c r="E423" s="14"/>
      <c r="H423" s="2"/>
    </row>
    <row r="424" spans="5:8" x14ac:dyDescent="0.35">
      <c r="E424" s="14"/>
      <c r="H424" s="2"/>
    </row>
    <row r="425" spans="5:8" x14ac:dyDescent="0.35">
      <c r="E425" s="14"/>
      <c r="H425" s="2"/>
    </row>
    <row r="426" spans="5:8" x14ac:dyDescent="0.35">
      <c r="E426" s="14"/>
      <c r="H426" s="2"/>
    </row>
    <row r="427" spans="5:8" x14ac:dyDescent="0.35">
      <c r="E427" s="14"/>
      <c r="H427" s="2"/>
    </row>
    <row r="428" spans="5:8" x14ac:dyDescent="0.35">
      <c r="E428" s="14"/>
      <c r="H428" s="2"/>
    </row>
    <row r="429" spans="5:8" x14ac:dyDescent="0.35">
      <c r="E429" s="14"/>
      <c r="H429" s="2"/>
    </row>
    <row r="430" spans="5:8" x14ac:dyDescent="0.35">
      <c r="E430" s="14"/>
      <c r="H430" s="2"/>
    </row>
    <row r="431" spans="5:8" x14ac:dyDescent="0.35">
      <c r="E431" s="14"/>
      <c r="H431" s="2"/>
    </row>
    <row r="432" spans="5:8" x14ac:dyDescent="0.35">
      <c r="E432" s="14"/>
      <c r="H432" s="2"/>
    </row>
    <row r="433" spans="5:8" x14ac:dyDescent="0.35">
      <c r="E433" s="14"/>
      <c r="H433" s="2"/>
    </row>
    <row r="434" spans="5:8" x14ac:dyDescent="0.35">
      <c r="E434" s="14"/>
      <c r="H434" s="2"/>
    </row>
    <row r="435" spans="5:8" x14ac:dyDescent="0.35">
      <c r="E435" s="14"/>
      <c r="H435" s="2"/>
    </row>
    <row r="436" spans="5:8" x14ac:dyDescent="0.35">
      <c r="E436" s="14"/>
      <c r="H436" s="2"/>
    </row>
    <row r="437" spans="5:8" x14ac:dyDescent="0.35">
      <c r="E437" s="14"/>
      <c r="H437" s="2"/>
    </row>
    <row r="438" spans="5:8" x14ac:dyDescent="0.35">
      <c r="E438" s="14"/>
      <c r="H438" s="2"/>
    </row>
    <row r="439" spans="5:8" x14ac:dyDescent="0.35">
      <c r="E439" s="14"/>
      <c r="H439" s="2"/>
    </row>
    <row r="440" spans="5:8" x14ac:dyDescent="0.35">
      <c r="E440" s="14"/>
      <c r="H440" s="2"/>
    </row>
    <row r="441" spans="5:8" x14ac:dyDescent="0.35">
      <c r="E441" s="14"/>
      <c r="H441" s="2"/>
    </row>
    <row r="442" spans="5:8" x14ac:dyDescent="0.35">
      <c r="E442" s="14"/>
      <c r="H442" s="2"/>
    </row>
    <row r="443" spans="5:8" x14ac:dyDescent="0.35">
      <c r="E443" s="14"/>
      <c r="H443" s="2"/>
    </row>
    <row r="444" spans="5:8" x14ac:dyDescent="0.35">
      <c r="E444" s="14"/>
      <c r="H444" s="2"/>
    </row>
    <row r="445" spans="5:8" x14ac:dyDescent="0.35">
      <c r="E445" s="14"/>
      <c r="H445" s="2"/>
    </row>
    <row r="446" spans="5:8" x14ac:dyDescent="0.35">
      <c r="E446" s="14"/>
      <c r="H446" s="2"/>
    </row>
    <row r="447" spans="5:8" x14ac:dyDescent="0.35">
      <c r="E447" s="14"/>
      <c r="H447" s="2"/>
    </row>
    <row r="448" spans="5:8" x14ac:dyDescent="0.35">
      <c r="E448" s="14"/>
      <c r="H448" s="2"/>
    </row>
    <row r="449" spans="5:8" x14ac:dyDescent="0.35">
      <c r="E449" s="14"/>
      <c r="H449" s="2"/>
    </row>
    <row r="450" spans="5:8" x14ac:dyDescent="0.35">
      <c r="E450" s="14"/>
      <c r="H450" s="2"/>
    </row>
    <row r="451" spans="5:8" x14ac:dyDescent="0.35">
      <c r="E451" s="14"/>
      <c r="H451" s="2"/>
    </row>
    <row r="452" spans="5:8" x14ac:dyDescent="0.35">
      <c r="E452" s="14"/>
      <c r="H452" s="2"/>
    </row>
    <row r="453" spans="5:8" x14ac:dyDescent="0.35">
      <c r="E453" s="14"/>
      <c r="H453" s="2"/>
    </row>
    <row r="454" spans="5:8" x14ac:dyDescent="0.35">
      <c r="E454" s="14"/>
      <c r="H454" s="2"/>
    </row>
    <row r="455" spans="5:8" x14ac:dyDescent="0.35">
      <c r="E455" s="14"/>
      <c r="H455" s="2"/>
    </row>
    <row r="456" spans="5:8" x14ac:dyDescent="0.35">
      <c r="E456" s="14"/>
      <c r="H456" s="2"/>
    </row>
    <row r="457" spans="5:8" x14ac:dyDescent="0.35">
      <c r="E457" s="14"/>
      <c r="H457" s="2"/>
    </row>
    <row r="458" spans="5:8" x14ac:dyDescent="0.35">
      <c r="E458" s="14"/>
      <c r="H458" s="2"/>
    </row>
    <row r="459" spans="5:8" x14ac:dyDescent="0.35">
      <c r="E459" s="14"/>
      <c r="H459" s="2"/>
    </row>
    <row r="460" spans="5:8" x14ac:dyDescent="0.35">
      <c r="E460" s="14"/>
      <c r="H460" s="2"/>
    </row>
    <row r="461" spans="5:8" x14ac:dyDescent="0.35">
      <c r="E461" s="14"/>
      <c r="H461" s="2"/>
    </row>
    <row r="462" spans="5:8" x14ac:dyDescent="0.35">
      <c r="E462" s="14"/>
      <c r="H462" s="2"/>
    </row>
    <row r="463" spans="5:8" x14ac:dyDescent="0.35">
      <c r="E463" s="14"/>
      <c r="H463" s="2"/>
    </row>
    <row r="464" spans="5:8" x14ac:dyDescent="0.35">
      <c r="E464" s="14"/>
      <c r="H464" s="2"/>
    </row>
    <row r="465" spans="5:8" x14ac:dyDescent="0.35">
      <c r="E465" s="14"/>
      <c r="H465" s="2"/>
    </row>
    <row r="466" spans="5:8" x14ac:dyDescent="0.35">
      <c r="E466" s="14"/>
      <c r="H466" s="2"/>
    </row>
    <row r="467" spans="5:8" x14ac:dyDescent="0.35">
      <c r="E467" s="14"/>
      <c r="H467" s="2"/>
    </row>
    <row r="468" spans="5:8" x14ac:dyDescent="0.35">
      <c r="E468" s="14"/>
      <c r="H468" s="2"/>
    </row>
    <row r="469" spans="5:8" x14ac:dyDescent="0.35">
      <c r="E469" s="14"/>
      <c r="H469" s="2"/>
    </row>
    <row r="470" spans="5:8" x14ac:dyDescent="0.35">
      <c r="E470" s="14"/>
      <c r="H470" s="2"/>
    </row>
    <row r="471" spans="5:8" x14ac:dyDescent="0.35">
      <c r="E471" s="14"/>
      <c r="H471" s="2"/>
    </row>
    <row r="472" spans="5:8" x14ac:dyDescent="0.35">
      <c r="E472" s="14"/>
      <c r="H472" s="2"/>
    </row>
    <row r="473" spans="5:8" x14ac:dyDescent="0.35">
      <c r="E473" s="14"/>
      <c r="H473" s="2"/>
    </row>
    <row r="474" spans="5:8" x14ac:dyDescent="0.35">
      <c r="E474" s="14"/>
      <c r="H474" s="2"/>
    </row>
    <row r="475" spans="5:8" x14ac:dyDescent="0.35">
      <c r="E475" s="14"/>
      <c r="H475" s="2"/>
    </row>
    <row r="476" spans="5:8" x14ac:dyDescent="0.35">
      <c r="E476" s="14"/>
      <c r="H476" s="2"/>
    </row>
    <row r="477" spans="5:8" x14ac:dyDescent="0.35">
      <c r="E477" s="14"/>
      <c r="H477" s="2"/>
    </row>
    <row r="478" spans="5:8" x14ac:dyDescent="0.35">
      <c r="E478" s="14"/>
      <c r="H478" s="2"/>
    </row>
    <row r="479" spans="5:8" x14ac:dyDescent="0.35">
      <c r="E479" s="14"/>
      <c r="H479" s="2"/>
    </row>
    <row r="480" spans="5:8" x14ac:dyDescent="0.35">
      <c r="E480" s="14"/>
      <c r="H480" s="2"/>
    </row>
    <row r="481" spans="5:8" x14ac:dyDescent="0.35">
      <c r="E481" s="14"/>
      <c r="H481" s="2"/>
    </row>
    <row r="482" spans="5:8" x14ac:dyDescent="0.35">
      <c r="E482" s="14"/>
      <c r="H482" s="2"/>
    </row>
    <row r="483" spans="5:8" x14ac:dyDescent="0.35">
      <c r="E483" s="14"/>
      <c r="H483" s="2"/>
    </row>
    <row r="484" spans="5:8" x14ac:dyDescent="0.35">
      <c r="E484" s="14"/>
      <c r="H484" s="2"/>
    </row>
    <row r="485" spans="5:8" x14ac:dyDescent="0.35">
      <c r="E485" s="14"/>
      <c r="H485" s="2"/>
    </row>
    <row r="486" spans="5:8" x14ac:dyDescent="0.35">
      <c r="E486" s="14"/>
      <c r="H486" s="2"/>
    </row>
    <row r="487" spans="5:8" x14ac:dyDescent="0.35">
      <c r="E487" s="14"/>
      <c r="H487" s="2"/>
    </row>
    <row r="488" spans="5:8" x14ac:dyDescent="0.35">
      <c r="E488" s="14"/>
      <c r="H488" s="2"/>
    </row>
    <row r="489" spans="5:8" x14ac:dyDescent="0.35">
      <c r="E489" s="14"/>
      <c r="H489" s="2"/>
    </row>
    <row r="490" spans="5:8" x14ac:dyDescent="0.35">
      <c r="E490" s="14"/>
      <c r="H490" s="2"/>
    </row>
    <row r="491" spans="5:8" x14ac:dyDescent="0.35">
      <c r="E491" s="14"/>
      <c r="H491" s="2"/>
    </row>
    <row r="492" spans="5:8" x14ac:dyDescent="0.35">
      <c r="E492" s="14"/>
      <c r="H492" s="2"/>
    </row>
    <row r="493" spans="5:8" x14ac:dyDescent="0.35">
      <c r="E493" s="14"/>
      <c r="H493" s="2"/>
    </row>
    <row r="494" spans="5:8" x14ac:dyDescent="0.35">
      <c r="E494" s="14"/>
      <c r="H494" s="2"/>
    </row>
    <row r="495" spans="5:8" x14ac:dyDescent="0.35">
      <c r="E495" s="14"/>
      <c r="H495" s="2"/>
    </row>
    <row r="496" spans="5:8" x14ac:dyDescent="0.35">
      <c r="E496" s="14"/>
      <c r="H496" s="2"/>
    </row>
    <row r="497" spans="5:8" x14ac:dyDescent="0.35">
      <c r="E497" s="14"/>
      <c r="H497" s="2"/>
    </row>
    <row r="498" spans="5:8" x14ac:dyDescent="0.35">
      <c r="E498" s="14"/>
      <c r="H498" s="2"/>
    </row>
    <row r="499" spans="5:8" x14ac:dyDescent="0.35">
      <c r="E499" s="14"/>
      <c r="H499" s="2"/>
    </row>
    <row r="500" spans="5:8" x14ac:dyDescent="0.35">
      <c r="E500" s="14"/>
      <c r="H500" s="2"/>
    </row>
    <row r="501" spans="5:8" x14ac:dyDescent="0.35">
      <c r="E501" s="14"/>
      <c r="H501" s="2"/>
    </row>
    <row r="502" spans="5:8" x14ac:dyDescent="0.35">
      <c r="E502" s="14"/>
      <c r="H502" s="2"/>
    </row>
    <row r="503" spans="5:8" x14ac:dyDescent="0.35">
      <c r="E503" s="14"/>
      <c r="H503" s="2"/>
    </row>
    <row r="504" spans="5:8" x14ac:dyDescent="0.35">
      <c r="E504" s="14"/>
      <c r="H504" s="2"/>
    </row>
    <row r="505" spans="5:8" x14ac:dyDescent="0.35">
      <c r="E505" s="14"/>
      <c r="H505" s="2"/>
    </row>
    <row r="506" spans="5:8" x14ac:dyDescent="0.35">
      <c r="E506" s="14"/>
      <c r="H506" s="2"/>
    </row>
    <row r="507" spans="5:8" x14ac:dyDescent="0.35">
      <c r="E507" s="14"/>
      <c r="H507" s="2"/>
    </row>
    <row r="508" spans="5:8" x14ac:dyDescent="0.35">
      <c r="E508" s="14"/>
      <c r="H508" s="2"/>
    </row>
    <row r="509" spans="5:8" x14ac:dyDescent="0.35">
      <c r="E509" s="14"/>
      <c r="H509" s="2"/>
    </row>
    <row r="510" spans="5:8" x14ac:dyDescent="0.35">
      <c r="E510" s="14"/>
      <c r="H510" s="2"/>
    </row>
    <row r="511" spans="5:8" x14ac:dyDescent="0.35">
      <c r="E511" s="14"/>
      <c r="H511" s="2"/>
    </row>
    <row r="512" spans="5:8" x14ac:dyDescent="0.35">
      <c r="E512" s="14"/>
      <c r="H512" s="2"/>
    </row>
    <row r="513" spans="5:8" x14ac:dyDescent="0.35">
      <c r="E513" s="14"/>
      <c r="H513" s="2"/>
    </row>
    <row r="514" spans="5:8" x14ac:dyDescent="0.35">
      <c r="E514" s="14"/>
      <c r="H514" s="2"/>
    </row>
    <row r="515" spans="5:8" x14ac:dyDescent="0.35">
      <c r="E515" s="14"/>
      <c r="H515" s="2"/>
    </row>
    <row r="516" spans="5:8" x14ac:dyDescent="0.35">
      <c r="E516" s="14"/>
      <c r="H516" s="2"/>
    </row>
    <row r="517" spans="5:8" x14ac:dyDescent="0.35">
      <c r="E517" s="14"/>
      <c r="H517" s="2"/>
    </row>
    <row r="518" spans="5:8" x14ac:dyDescent="0.35">
      <c r="E518" s="14"/>
      <c r="H518" s="2"/>
    </row>
    <row r="519" spans="5:8" x14ac:dyDescent="0.35">
      <c r="E519" s="14"/>
      <c r="H519" s="2"/>
    </row>
    <row r="520" spans="5:8" x14ac:dyDescent="0.35">
      <c r="E520" s="14"/>
      <c r="H520" s="2"/>
    </row>
    <row r="521" spans="5:8" x14ac:dyDescent="0.35">
      <c r="E521" s="14"/>
      <c r="H521" s="2"/>
    </row>
    <row r="522" spans="5:8" x14ac:dyDescent="0.35">
      <c r="E522" s="14"/>
      <c r="H522" s="2"/>
    </row>
    <row r="523" spans="5:8" x14ac:dyDescent="0.35">
      <c r="E523" s="14"/>
      <c r="H523" s="2"/>
    </row>
    <row r="524" spans="5:8" x14ac:dyDescent="0.35">
      <c r="E524" s="14"/>
      <c r="H524" s="2"/>
    </row>
    <row r="525" spans="5:8" x14ac:dyDescent="0.35">
      <c r="E525" s="14"/>
      <c r="H525" s="2"/>
    </row>
    <row r="526" spans="5:8" x14ac:dyDescent="0.35">
      <c r="E526" s="14"/>
      <c r="H526" s="2"/>
    </row>
    <row r="527" spans="5:8" x14ac:dyDescent="0.35">
      <c r="E527" s="14"/>
      <c r="H527" s="2"/>
    </row>
    <row r="528" spans="5:8" x14ac:dyDescent="0.35">
      <c r="E528" s="14"/>
      <c r="H528" s="2"/>
    </row>
    <row r="529" spans="5:8" x14ac:dyDescent="0.35">
      <c r="E529" s="14"/>
      <c r="H529" s="2"/>
    </row>
    <row r="530" spans="5:8" x14ac:dyDescent="0.35">
      <c r="E530" s="14"/>
      <c r="H530" s="2"/>
    </row>
    <row r="531" spans="5:8" x14ac:dyDescent="0.35">
      <c r="E531" s="14"/>
      <c r="H531" s="2"/>
    </row>
    <row r="532" spans="5:8" x14ac:dyDescent="0.35">
      <c r="E532" s="14"/>
      <c r="H532" s="2"/>
    </row>
    <row r="533" spans="5:8" x14ac:dyDescent="0.35">
      <c r="E533" s="14"/>
      <c r="H533" s="2"/>
    </row>
    <row r="534" spans="5:8" x14ac:dyDescent="0.35">
      <c r="E534" s="14"/>
      <c r="H534" s="2"/>
    </row>
    <row r="535" spans="5:8" x14ac:dyDescent="0.35">
      <c r="E535" s="14"/>
      <c r="H535" s="2"/>
    </row>
    <row r="536" spans="5:8" x14ac:dyDescent="0.35">
      <c r="E536" s="14"/>
      <c r="H536" s="2"/>
    </row>
    <row r="537" spans="5:8" x14ac:dyDescent="0.35">
      <c r="E537" s="14"/>
      <c r="H537" s="2"/>
    </row>
    <row r="538" spans="5:8" x14ac:dyDescent="0.35">
      <c r="E538" s="14"/>
      <c r="H538" s="2"/>
    </row>
    <row r="539" spans="5:8" x14ac:dyDescent="0.35">
      <c r="E539" s="14"/>
      <c r="H539" s="2"/>
    </row>
    <row r="540" spans="5:8" x14ac:dyDescent="0.35">
      <c r="E540" s="14"/>
      <c r="H540" s="2"/>
    </row>
    <row r="541" spans="5:8" x14ac:dyDescent="0.35">
      <c r="E541" s="14"/>
      <c r="H541" s="2"/>
    </row>
    <row r="542" spans="5:8" x14ac:dyDescent="0.35">
      <c r="E542" s="14"/>
      <c r="H542" s="2"/>
    </row>
    <row r="543" spans="5:8" x14ac:dyDescent="0.35">
      <c r="E543" s="14"/>
      <c r="H543" s="2"/>
    </row>
    <row r="544" spans="5:8" x14ac:dyDescent="0.35">
      <c r="E544" s="14"/>
      <c r="H544" s="2"/>
    </row>
    <row r="545" spans="5:8" x14ac:dyDescent="0.35">
      <c r="E545" s="14"/>
      <c r="H545" s="2"/>
    </row>
    <row r="546" spans="5:8" x14ac:dyDescent="0.35">
      <c r="E546" s="14"/>
      <c r="H546" s="2"/>
    </row>
    <row r="547" spans="5:8" x14ac:dyDescent="0.35">
      <c r="E547" s="14"/>
      <c r="H547" s="2"/>
    </row>
    <row r="548" spans="5:8" x14ac:dyDescent="0.35">
      <c r="E548" s="14"/>
      <c r="H548" s="2"/>
    </row>
    <row r="549" spans="5:8" x14ac:dyDescent="0.35">
      <c r="E549" s="14"/>
      <c r="H549" s="2"/>
    </row>
    <row r="550" spans="5:8" x14ac:dyDescent="0.35">
      <c r="E550" s="14"/>
      <c r="H550" s="2"/>
    </row>
    <row r="551" spans="5:8" x14ac:dyDescent="0.35">
      <c r="E551" s="14"/>
      <c r="H551" s="2"/>
    </row>
    <row r="552" spans="5:8" x14ac:dyDescent="0.35">
      <c r="E552" s="14"/>
      <c r="H552" s="2"/>
    </row>
    <row r="553" spans="5:8" x14ac:dyDescent="0.35">
      <c r="E553" s="14"/>
      <c r="H553" s="2"/>
    </row>
    <row r="554" spans="5:8" x14ac:dyDescent="0.35">
      <c r="E554" s="14"/>
      <c r="H554" s="2"/>
    </row>
    <row r="555" spans="5:8" x14ac:dyDescent="0.35">
      <c r="E555" s="14"/>
      <c r="H555" s="2"/>
    </row>
    <row r="556" spans="5:8" x14ac:dyDescent="0.35">
      <c r="E556" s="14"/>
      <c r="H556" s="2"/>
    </row>
    <row r="557" spans="5:8" x14ac:dyDescent="0.35">
      <c r="E557" s="14"/>
      <c r="H557" s="2"/>
    </row>
    <row r="558" spans="5:8" x14ac:dyDescent="0.35">
      <c r="E558" s="14"/>
      <c r="H558" s="2"/>
    </row>
    <row r="559" spans="5:8" x14ac:dyDescent="0.35">
      <c r="E559" s="14"/>
      <c r="H559" s="2"/>
    </row>
    <row r="560" spans="5:8" x14ac:dyDescent="0.35">
      <c r="E560" s="14"/>
      <c r="H560" s="2"/>
    </row>
    <row r="561" spans="5:8" x14ac:dyDescent="0.35">
      <c r="E561" s="14"/>
      <c r="H561" s="2"/>
    </row>
    <row r="562" spans="5:8" x14ac:dyDescent="0.35">
      <c r="E562" s="14"/>
      <c r="H562" s="2"/>
    </row>
    <row r="563" spans="5:8" x14ac:dyDescent="0.35">
      <c r="E563" s="14"/>
      <c r="H563" s="2"/>
    </row>
    <row r="564" spans="5:8" x14ac:dyDescent="0.35">
      <c r="E564" s="14"/>
      <c r="H564" s="2"/>
    </row>
    <row r="565" spans="5:8" x14ac:dyDescent="0.35">
      <c r="E565" s="14"/>
      <c r="H565" s="2"/>
    </row>
    <row r="566" spans="5:8" x14ac:dyDescent="0.35">
      <c r="E566" s="14"/>
      <c r="H566" s="2"/>
    </row>
    <row r="567" spans="5:8" x14ac:dyDescent="0.35">
      <c r="E567" s="14"/>
      <c r="H567" s="2"/>
    </row>
    <row r="568" spans="5:8" x14ac:dyDescent="0.35">
      <c r="E568" s="14"/>
      <c r="H568" s="2"/>
    </row>
    <row r="569" spans="5:8" x14ac:dyDescent="0.35">
      <c r="E569" s="14"/>
      <c r="H569" s="2"/>
    </row>
    <row r="570" spans="5:8" x14ac:dyDescent="0.35">
      <c r="E570" s="14"/>
      <c r="H570" s="2"/>
    </row>
    <row r="571" spans="5:8" x14ac:dyDescent="0.35">
      <c r="E571" s="14"/>
      <c r="H571" s="2"/>
    </row>
    <row r="572" spans="5:8" x14ac:dyDescent="0.35">
      <c r="E572" s="14"/>
      <c r="H572" s="2"/>
    </row>
    <row r="573" spans="5:8" x14ac:dyDescent="0.35">
      <c r="E573" s="14"/>
      <c r="H573" s="2"/>
    </row>
    <row r="574" spans="5:8" x14ac:dyDescent="0.35">
      <c r="E574" s="14"/>
      <c r="H574" s="2"/>
    </row>
    <row r="575" spans="5:8" x14ac:dyDescent="0.35">
      <c r="E575" s="14"/>
      <c r="H575" s="2"/>
    </row>
    <row r="576" spans="5:8" x14ac:dyDescent="0.35">
      <c r="E576" s="14"/>
      <c r="H576" s="2"/>
    </row>
    <row r="577" spans="5:8" x14ac:dyDescent="0.35">
      <c r="E577" s="14"/>
      <c r="H577" s="2"/>
    </row>
    <row r="578" spans="5:8" x14ac:dyDescent="0.35">
      <c r="E578" s="14"/>
      <c r="H578" s="2"/>
    </row>
    <row r="579" spans="5:8" x14ac:dyDescent="0.35">
      <c r="E579" s="14"/>
      <c r="H579" s="2"/>
    </row>
    <row r="580" spans="5:8" x14ac:dyDescent="0.35">
      <c r="E580" s="14"/>
      <c r="H580" s="2"/>
    </row>
    <row r="581" spans="5:8" x14ac:dyDescent="0.35">
      <c r="E581" s="14"/>
      <c r="H581" s="2"/>
    </row>
    <row r="582" spans="5:8" x14ac:dyDescent="0.35">
      <c r="E582" s="14"/>
      <c r="H582" s="2"/>
    </row>
    <row r="583" spans="5:8" x14ac:dyDescent="0.35">
      <c r="E583" s="14"/>
      <c r="H583" s="2"/>
    </row>
    <row r="584" spans="5:8" x14ac:dyDescent="0.35">
      <c r="E584" s="14"/>
      <c r="H584" s="2"/>
    </row>
    <row r="585" spans="5:8" x14ac:dyDescent="0.35">
      <c r="E585" s="14"/>
      <c r="H585" s="2"/>
    </row>
    <row r="586" spans="5:8" x14ac:dyDescent="0.35">
      <c r="E586" s="14"/>
      <c r="H586" s="2"/>
    </row>
    <row r="587" spans="5:8" x14ac:dyDescent="0.35">
      <c r="E587" s="14"/>
      <c r="H587" s="2"/>
    </row>
    <row r="588" spans="5:8" x14ac:dyDescent="0.35">
      <c r="E588" s="14"/>
      <c r="H588" s="2"/>
    </row>
    <row r="589" spans="5:8" x14ac:dyDescent="0.35">
      <c r="E589" s="14"/>
      <c r="H589" s="2"/>
    </row>
    <row r="590" spans="5:8" x14ac:dyDescent="0.35">
      <c r="E590" s="14"/>
      <c r="H590" s="2"/>
    </row>
    <row r="591" spans="5:8" x14ac:dyDescent="0.35">
      <c r="E591" s="14"/>
      <c r="H591" s="2"/>
    </row>
    <row r="592" spans="5:8" x14ac:dyDescent="0.35">
      <c r="E592" s="14"/>
      <c r="H592" s="2"/>
    </row>
    <row r="593" spans="5:8" x14ac:dyDescent="0.35">
      <c r="E593" s="14"/>
      <c r="H593" s="2"/>
    </row>
    <row r="594" spans="5:8" x14ac:dyDescent="0.35">
      <c r="E594" s="14"/>
      <c r="H594" s="2"/>
    </row>
    <row r="595" spans="5:8" x14ac:dyDescent="0.35">
      <c r="E595" s="14"/>
      <c r="H595" s="2"/>
    </row>
    <row r="596" spans="5:8" x14ac:dyDescent="0.35">
      <c r="E596" s="14"/>
      <c r="H596" s="2"/>
    </row>
    <row r="597" spans="5:8" x14ac:dyDescent="0.35">
      <c r="E597" s="14"/>
      <c r="H597" s="2"/>
    </row>
    <row r="598" spans="5:8" x14ac:dyDescent="0.35">
      <c r="E598" s="14"/>
      <c r="H598" s="2"/>
    </row>
    <row r="599" spans="5:8" x14ac:dyDescent="0.35">
      <c r="E599" s="14"/>
      <c r="H599" s="2"/>
    </row>
    <row r="600" spans="5:8" x14ac:dyDescent="0.35">
      <c r="E600" s="14"/>
      <c r="H600" s="2"/>
    </row>
    <row r="601" spans="5:8" x14ac:dyDescent="0.35">
      <c r="E601" s="14"/>
      <c r="H601" s="2"/>
    </row>
    <row r="602" spans="5:8" x14ac:dyDescent="0.35">
      <c r="E602" s="14"/>
      <c r="H602" s="2"/>
    </row>
    <row r="603" spans="5:8" x14ac:dyDescent="0.35">
      <c r="E603" s="14"/>
      <c r="H603" s="2"/>
    </row>
    <row r="604" spans="5:8" x14ac:dyDescent="0.35">
      <c r="E604" s="14"/>
      <c r="H604" s="2"/>
    </row>
    <row r="605" spans="5:8" x14ac:dyDescent="0.35">
      <c r="E605" s="14"/>
      <c r="H605" s="2"/>
    </row>
    <row r="606" spans="5:8" x14ac:dyDescent="0.35">
      <c r="E606" s="14"/>
      <c r="H606" s="2"/>
    </row>
    <row r="607" spans="5:8" x14ac:dyDescent="0.35">
      <c r="E607" s="14"/>
      <c r="H607" s="2"/>
    </row>
    <row r="608" spans="5:8" x14ac:dyDescent="0.35">
      <c r="E608" s="14"/>
      <c r="H608" s="2"/>
    </row>
    <row r="609" spans="5:8" x14ac:dyDescent="0.35">
      <c r="E609" s="14"/>
      <c r="H609" s="2"/>
    </row>
    <row r="610" spans="5:8" x14ac:dyDescent="0.35">
      <c r="E610" s="14"/>
      <c r="H610" s="2"/>
    </row>
    <row r="611" spans="5:8" x14ac:dyDescent="0.35">
      <c r="E611" s="14"/>
      <c r="H611" s="2"/>
    </row>
    <row r="612" spans="5:8" x14ac:dyDescent="0.35">
      <c r="E612" s="14"/>
      <c r="H612" s="2"/>
    </row>
    <row r="613" spans="5:8" x14ac:dyDescent="0.35">
      <c r="E613" s="14"/>
      <c r="H613" s="2"/>
    </row>
    <row r="614" spans="5:8" x14ac:dyDescent="0.35">
      <c r="E614" s="14"/>
      <c r="H614" s="2"/>
    </row>
    <row r="615" spans="5:8" x14ac:dyDescent="0.35">
      <c r="E615" s="14"/>
      <c r="H615" s="2"/>
    </row>
    <row r="616" spans="5:8" x14ac:dyDescent="0.35">
      <c r="E616" s="14"/>
      <c r="H616" s="2"/>
    </row>
    <row r="617" spans="5:8" x14ac:dyDescent="0.35">
      <c r="E617" s="14"/>
      <c r="H617" s="2"/>
    </row>
    <row r="618" spans="5:8" x14ac:dyDescent="0.35">
      <c r="E618" s="14"/>
      <c r="H618" s="2"/>
    </row>
    <row r="619" spans="5:8" x14ac:dyDescent="0.35">
      <c r="E619" s="14"/>
      <c r="H619" s="2"/>
    </row>
    <row r="620" spans="5:8" x14ac:dyDescent="0.35">
      <c r="E620" s="14"/>
      <c r="H620" s="2"/>
    </row>
    <row r="621" spans="5:8" x14ac:dyDescent="0.35">
      <c r="E621" s="14"/>
      <c r="H621" s="2"/>
    </row>
    <row r="622" spans="5:8" x14ac:dyDescent="0.35">
      <c r="E622" s="14"/>
      <c r="H622" s="2"/>
    </row>
    <row r="623" spans="5:8" x14ac:dyDescent="0.35">
      <c r="E623" s="14"/>
      <c r="H623" s="2"/>
    </row>
    <row r="624" spans="5:8" x14ac:dyDescent="0.35">
      <c r="E624" s="14"/>
      <c r="H624" s="2"/>
    </row>
    <row r="625" spans="5:8" x14ac:dyDescent="0.35">
      <c r="E625" s="14"/>
      <c r="H625" s="2"/>
    </row>
    <row r="626" spans="5:8" x14ac:dyDescent="0.35">
      <c r="E626" s="14"/>
      <c r="H626" s="2"/>
    </row>
    <row r="627" spans="5:8" x14ac:dyDescent="0.35">
      <c r="E627" s="14"/>
      <c r="H627" s="2"/>
    </row>
    <row r="628" spans="5:8" x14ac:dyDescent="0.35">
      <c r="E628" s="14"/>
      <c r="H628" s="2"/>
    </row>
    <row r="629" spans="5:8" x14ac:dyDescent="0.35">
      <c r="E629" s="14"/>
      <c r="H629" s="2"/>
    </row>
    <row r="630" spans="5:8" x14ac:dyDescent="0.35">
      <c r="E630" s="14"/>
      <c r="H630" s="2"/>
    </row>
    <row r="631" spans="5:8" x14ac:dyDescent="0.35">
      <c r="E631" s="14"/>
      <c r="H631" s="2"/>
    </row>
    <row r="632" spans="5:8" x14ac:dyDescent="0.35">
      <c r="E632" s="14"/>
      <c r="H632" s="2"/>
    </row>
    <row r="633" spans="5:8" x14ac:dyDescent="0.35">
      <c r="E633" s="14"/>
      <c r="H633" s="2"/>
    </row>
    <row r="634" spans="5:8" x14ac:dyDescent="0.35">
      <c r="E634" s="14"/>
      <c r="H634" s="2"/>
    </row>
    <row r="635" spans="5:8" x14ac:dyDescent="0.35">
      <c r="E635" s="14"/>
      <c r="H635" s="2"/>
    </row>
    <row r="636" spans="5:8" x14ac:dyDescent="0.35">
      <c r="E636" s="14"/>
      <c r="H636" s="2"/>
    </row>
    <row r="637" spans="5:8" x14ac:dyDescent="0.35">
      <c r="E637" s="14"/>
      <c r="H637" s="2"/>
    </row>
    <row r="638" spans="5:8" x14ac:dyDescent="0.35">
      <c r="E638" s="14"/>
      <c r="H638" s="2"/>
    </row>
    <row r="639" spans="5:8" x14ac:dyDescent="0.35">
      <c r="E639" s="14"/>
      <c r="H639" s="2"/>
    </row>
    <row r="640" spans="5:8" x14ac:dyDescent="0.35">
      <c r="E640" s="14"/>
      <c r="H640" s="2"/>
    </row>
    <row r="641" spans="5:8" x14ac:dyDescent="0.35">
      <c r="E641" s="14"/>
      <c r="H641" s="2"/>
    </row>
    <row r="642" spans="5:8" x14ac:dyDescent="0.35">
      <c r="E642" s="14"/>
      <c r="H642" s="2"/>
    </row>
    <row r="643" spans="5:8" x14ac:dyDescent="0.35">
      <c r="E643" s="14"/>
      <c r="H643" s="2"/>
    </row>
    <row r="644" spans="5:8" x14ac:dyDescent="0.35">
      <c r="E644" s="14"/>
      <c r="H644" s="2"/>
    </row>
    <row r="645" spans="5:8" x14ac:dyDescent="0.35">
      <c r="E645" s="14"/>
      <c r="H645" s="2"/>
    </row>
    <row r="646" spans="5:8" x14ac:dyDescent="0.35">
      <c r="E646" s="14"/>
      <c r="H646" s="2"/>
    </row>
    <row r="647" spans="5:8" x14ac:dyDescent="0.35">
      <c r="E647" s="14"/>
      <c r="H647" s="2"/>
    </row>
    <row r="648" spans="5:8" x14ac:dyDescent="0.35">
      <c r="E648" s="14"/>
      <c r="H648" s="2"/>
    </row>
    <row r="649" spans="5:8" x14ac:dyDescent="0.35">
      <c r="E649" s="14"/>
      <c r="H649" s="2"/>
    </row>
    <row r="650" spans="5:8" x14ac:dyDescent="0.35">
      <c r="E650" s="14"/>
      <c r="H650" s="2"/>
    </row>
    <row r="651" spans="5:8" x14ac:dyDescent="0.35">
      <c r="E651" s="14"/>
      <c r="H651" s="2"/>
    </row>
    <row r="652" spans="5:8" x14ac:dyDescent="0.35">
      <c r="E652" s="14"/>
      <c r="H652" s="2"/>
    </row>
    <row r="653" spans="5:8" x14ac:dyDescent="0.35">
      <c r="E653" s="14"/>
      <c r="H653" s="2"/>
    </row>
    <row r="654" spans="5:8" x14ac:dyDescent="0.35">
      <c r="E654" s="14"/>
      <c r="H654" s="2"/>
    </row>
    <row r="655" spans="5:8" x14ac:dyDescent="0.35">
      <c r="E655" s="14"/>
      <c r="H655" s="2"/>
    </row>
    <row r="656" spans="5:8" x14ac:dyDescent="0.35">
      <c r="E656" s="14"/>
      <c r="H656" s="2"/>
    </row>
    <row r="657" spans="5:8" x14ac:dyDescent="0.35">
      <c r="E657" s="14"/>
      <c r="H657" s="2"/>
    </row>
    <row r="658" spans="5:8" x14ac:dyDescent="0.35">
      <c r="E658" s="14"/>
      <c r="H658" s="2"/>
    </row>
    <row r="659" spans="5:8" x14ac:dyDescent="0.35">
      <c r="E659" s="14"/>
      <c r="H659" s="2"/>
    </row>
    <row r="660" spans="5:8" x14ac:dyDescent="0.35">
      <c r="E660" s="14"/>
      <c r="H660" s="2"/>
    </row>
    <row r="661" spans="5:8" x14ac:dyDescent="0.35">
      <c r="E661" s="14"/>
      <c r="H661" s="2"/>
    </row>
    <row r="662" spans="5:8" x14ac:dyDescent="0.35">
      <c r="E662" s="14"/>
      <c r="H662" s="2"/>
    </row>
    <row r="663" spans="5:8" x14ac:dyDescent="0.35">
      <c r="E663" s="14"/>
      <c r="H663" s="2"/>
    </row>
    <row r="664" spans="5:8" x14ac:dyDescent="0.35">
      <c r="E664" s="14"/>
      <c r="H664" s="2"/>
    </row>
    <row r="665" spans="5:8" x14ac:dyDescent="0.35">
      <c r="E665" s="14"/>
      <c r="H665" s="2"/>
    </row>
    <row r="666" spans="5:8" x14ac:dyDescent="0.35">
      <c r="E666" s="14"/>
      <c r="H666" s="2"/>
    </row>
    <row r="667" spans="5:8" x14ac:dyDescent="0.35">
      <c r="E667" s="14"/>
      <c r="H667" s="2"/>
    </row>
    <row r="668" spans="5:8" x14ac:dyDescent="0.35">
      <c r="E668" s="14"/>
      <c r="H668" s="2"/>
    </row>
    <row r="669" spans="5:8" x14ac:dyDescent="0.35">
      <c r="E669" s="14"/>
      <c r="H669" s="2"/>
    </row>
    <row r="670" spans="5:8" x14ac:dyDescent="0.35">
      <c r="E670" s="14"/>
      <c r="H670" s="2"/>
    </row>
    <row r="671" spans="5:8" x14ac:dyDescent="0.35">
      <c r="E671" s="14"/>
      <c r="H671" s="2"/>
    </row>
    <row r="672" spans="5:8" x14ac:dyDescent="0.35">
      <c r="E672" s="14"/>
      <c r="H672" s="2"/>
    </row>
    <row r="673" spans="5:8" x14ac:dyDescent="0.35">
      <c r="E673" s="14"/>
      <c r="H673" s="2"/>
    </row>
    <row r="674" spans="5:8" x14ac:dyDescent="0.35">
      <c r="E674" s="14"/>
      <c r="H674" s="2"/>
    </row>
    <row r="675" spans="5:8" x14ac:dyDescent="0.35">
      <c r="E675" s="14"/>
      <c r="H675" s="2"/>
    </row>
    <row r="676" spans="5:8" x14ac:dyDescent="0.35">
      <c r="E676" s="14"/>
      <c r="H676" s="2"/>
    </row>
    <row r="677" spans="5:8" x14ac:dyDescent="0.35">
      <c r="E677" s="14"/>
      <c r="H677" s="2"/>
    </row>
    <row r="678" spans="5:8" x14ac:dyDescent="0.35">
      <c r="E678" s="14"/>
      <c r="H678" s="2"/>
    </row>
    <row r="679" spans="5:8" x14ac:dyDescent="0.35">
      <c r="E679" s="14"/>
      <c r="H679" s="2"/>
    </row>
    <row r="680" spans="5:8" x14ac:dyDescent="0.35">
      <c r="E680" s="14"/>
      <c r="H680" s="2"/>
    </row>
    <row r="681" spans="5:8" x14ac:dyDescent="0.35">
      <c r="E681" s="14"/>
      <c r="H681" s="2"/>
    </row>
    <row r="682" spans="5:8" x14ac:dyDescent="0.35">
      <c r="E682" s="14"/>
      <c r="H682" s="2"/>
    </row>
    <row r="683" spans="5:8" x14ac:dyDescent="0.35">
      <c r="E683" s="14"/>
      <c r="H683" s="2"/>
    </row>
    <row r="684" spans="5:8" x14ac:dyDescent="0.35">
      <c r="E684" s="14"/>
      <c r="H684" s="2"/>
    </row>
    <row r="685" spans="5:8" x14ac:dyDescent="0.35">
      <c r="E685" s="14"/>
      <c r="H685" s="2"/>
    </row>
    <row r="686" spans="5:8" x14ac:dyDescent="0.35">
      <c r="E686" s="14"/>
      <c r="H686" s="2"/>
    </row>
    <row r="687" spans="5:8" x14ac:dyDescent="0.35">
      <c r="E687" s="14"/>
      <c r="H687" s="2"/>
    </row>
    <row r="688" spans="5:8" x14ac:dyDescent="0.35">
      <c r="E688" s="14"/>
      <c r="H688" s="2"/>
    </row>
    <row r="689" spans="5:8" x14ac:dyDescent="0.35">
      <c r="E689" s="14"/>
      <c r="H689" s="2"/>
    </row>
    <row r="690" spans="5:8" x14ac:dyDescent="0.35">
      <c r="E690" s="14"/>
      <c r="H690" s="2"/>
    </row>
    <row r="691" spans="5:8" x14ac:dyDescent="0.35">
      <c r="E691" s="14"/>
      <c r="H691" s="2"/>
    </row>
    <row r="692" spans="5:8" x14ac:dyDescent="0.35">
      <c r="E692" s="14"/>
      <c r="H692" s="2"/>
    </row>
    <row r="693" spans="5:8" x14ac:dyDescent="0.35">
      <c r="E693" s="14"/>
      <c r="H693" s="2"/>
    </row>
    <row r="694" spans="5:8" x14ac:dyDescent="0.35">
      <c r="E694" s="14"/>
      <c r="H694" s="2"/>
    </row>
    <row r="695" spans="5:8" x14ac:dyDescent="0.35">
      <c r="E695" s="14"/>
      <c r="H695" s="2"/>
    </row>
    <row r="696" spans="5:8" x14ac:dyDescent="0.35">
      <c r="E696" s="14"/>
      <c r="H696" s="2"/>
    </row>
    <row r="697" spans="5:8" x14ac:dyDescent="0.35">
      <c r="E697" s="14"/>
      <c r="H697" s="2"/>
    </row>
    <row r="698" spans="5:8" x14ac:dyDescent="0.35">
      <c r="E698" s="14"/>
      <c r="H698" s="2"/>
    </row>
    <row r="699" spans="5:8" x14ac:dyDescent="0.35">
      <c r="E699" s="14"/>
      <c r="H699" s="2"/>
    </row>
    <row r="700" spans="5:8" x14ac:dyDescent="0.35">
      <c r="E700" s="14"/>
      <c r="H700" s="2"/>
    </row>
    <row r="701" spans="5:8" x14ac:dyDescent="0.35">
      <c r="E701" s="14"/>
      <c r="H701" s="2"/>
    </row>
    <row r="702" spans="5:8" x14ac:dyDescent="0.35">
      <c r="E702" s="14"/>
      <c r="H702" s="2"/>
    </row>
    <row r="703" spans="5:8" x14ac:dyDescent="0.35">
      <c r="E703" s="14"/>
      <c r="H703" s="2"/>
    </row>
    <row r="704" spans="5:8" x14ac:dyDescent="0.35">
      <c r="E704" s="14"/>
      <c r="H704" s="2"/>
    </row>
    <row r="705" spans="5:8" x14ac:dyDescent="0.35">
      <c r="E705" s="14"/>
      <c r="H705" s="2"/>
    </row>
    <row r="706" spans="5:8" x14ac:dyDescent="0.35">
      <c r="E706" s="14"/>
      <c r="H706" s="2"/>
    </row>
    <row r="707" spans="5:8" x14ac:dyDescent="0.35">
      <c r="E707" s="14"/>
      <c r="H707" s="2"/>
    </row>
    <row r="708" spans="5:8" x14ac:dyDescent="0.35">
      <c r="E708" s="14"/>
      <c r="H708" s="2"/>
    </row>
    <row r="709" spans="5:8" x14ac:dyDescent="0.35">
      <c r="E709" s="14"/>
      <c r="H709" s="2"/>
    </row>
    <row r="710" spans="5:8" x14ac:dyDescent="0.35">
      <c r="E710" s="14"/>
      <c r="H710" s="2"/>
    </row>
    <row r="711" spans="5:8" x14ac:dyDescent="0.35">
      <c r="E711" s="14"/>
      <c r="H711" s="2"/>
    </row>
    <row r="712" spans="5:8" x14ac:dyDescent="0.35">
      <c r="E712" s="14"/>
      <c r="H712" s="2"/>
    </row>
    <row r="713" spans="5:8" x14ac:dyDescent="0.35">
      <c r="E713" s="14"/>
      <c r="H713" s="2"/>
    </row>
    <row r="714" spans="5:8" x14ac:dyDescent="0.35">
      <c r="E714" s="14"/>
      <c r="H714" s="2"/>
    </row>
    <row r="715" spans="5:8" x14ac:dyDescent="0.35">
      <c r="E715" s="14"/>
      <c r="H715" s="2"/>
    </row>
    <row r="716" spans="5:8" x14ac:dyDescent="0.35">
      <c r="E716" s="14"/>
      <c r="H716" s="2"/>
    </row>
    <row r="717" spans="5:8" x14ac:dyDescent="0.35">
      <c r="E717" s="14"/>
      <c r="H717" s="2"/>
    </row>
    <row r="718" spans="5:8" x14ac:dyDescent="0.35">
      <c r="E718" s="14"/>
      <c r="H718" s="2"/>
    </row>
    <row r="719" spans="5:8" x14ac:dyDescent="0.35">
      <c r="E719" s="14"/>
      <c r="H719" s="2"/>
    </row>
    <row r="720" spans="5:8" x14ac:dyDescent="0.35">
      <c r="E720" s="14"/>
      <c r="H720" s="2"/>
    </row>
    <row r="721" spans="5:8" x14ac:dyDescent="0.35">
      <c r="E721" s="14"/>
      <c r="H721" s="2"/>
    </row>
    <row r="722" spans="5:8" x14ac:dyDescent="0.35">
      <c r="E722" s="14"/>
      <c r="H722" s="2"/>
    </row>
    <row r="723" spans="5:8" x14ac:dyDescent="0.35">
      <c r="E723" s="14"/>
      <c r="H723" s="2"/>
    </row>
    <row r="724" spans="5:8" x14ac:dyDescent="0.35">
      <c r="E724" s="14"/>
      <c r="H724" s="2"/>
    </row>
    <row r="725" spans="5:8" x14ac:dyDescent="0.35">
      <c r="E725" s="14"/>
      <c r="H725" s="2"/>
    </row>
    <row r="726" spans="5:8" x14ac:dyDescent="0.35">
      <c r="E726" s="14"/>
      <c r="H726" s="2"/>
    </row>
    <row r="727" spans="5:8" x14ac:dyDescent="0.35">
      <c r="E727" s="14"/>
      <c r="H727" s="2"/>
    </row>
    <row r="728" spans="5:8" x14ac:dyDescent="0.35">
      <c r="E728" s="14"/>
      <c r="H728" s="2"/>
    </row>
    <row r="729" spans="5:8" x14ac:dyDescent="0.35">
      <c r="E729" s="14"/>
      <c r="H729" s="2"/>
    </row>
    <row r="730" spans="5:8" x14ac:dyDescent="0.35">
      <c r="E730" s="14"/>
      <c r="H730" s="2"/>
    </row>
    <row r="731" spans="5:8" x14ac:dyDescent="0.35">
      <c r="E731" s="14"/>
      <c r="H731" s="2"/>
    </row>
    <row r="732" spans="5:8" x14ac:dyDescent="0.35">
      <c r="E732" s="14"/>
      <c r="H732" s="2"/>
    </row>
    <row r="733" spans="5:8" x14ac:dyDescent="0.35">
      <c r="E733" s="14"/>
      <c r="H733" s="2"/>
    </row>
    <row r="734" spans="5:8" x14ac:dyDescent="0.35">
      <c r="E734" s="14"/>
      <c r="H734" s="2"/>
    </row>
    <row r="735" spans="5:8" x14ac:dyDescent="0.35">
      <c r="E735" s="14"/>
      <c r="H735" s="2"/>
    </row>
    <row r="736" spans="5:8" x14ac:dyDescent="0.35">
      <c r="E736" s="14"/>
      <c r="H736" s="2"/>
    </row>
    <row r="737" spans="5:8" x14ac:dyDescent="0.35">
      <c r="E737" s="14"/>
      <c r="H737" s="2"/>
    </row>
    <row r="738" spans="5:8" x14ac:dyDescent="0.35">
      <c r="E738" s="14"/>
      <c r="H738" s="2"/>
    </row>
    <row r="739" spans="5:8" x14ac:dyDescent="0.35">
      <c r="E739" s="14"/>
      <c r="H739" s="2"/>
    </row>
    <row r="740" spans="5:8" x14ac:dyDescent="0.35">
      <c r="E740" s="14"/>
      <c r="H740" s="2"/>
    </row>
    <row r="741" spans="5:8" x14ac:dyDescent="0.35">
      <c r="E741" s="14"/>
      <c r="H741" s="2"/>
    </row>
    <row r="742" spans="5:8" x14ac:dyDescent="0.35">
      <c r="E742" s="14"/>
      <c r="H742" s="2"/>
    </row>
    <row r="743" spans="5:8" x14ac:dyDescent="0.35">
      <c r="E743" s="14"/>
      <c r="H743" s="2"/>
    </row>
    <row r="744" spans="5:8" x14ac:dyDescent="0.35">
      <c r="E744" s="14"/>
      <c r="H744" s="2"/>
    </row>
    <row r="745" spans="5:8" x14ac:dyDescent="0.35">
      <c r="E745" s="14"/>
      <c r="H745" s="2"/>
    </row>
    <row r="746" spans="5:8" x14ac:dyDescent="0.35">
      <c r="E746" s="14"/>
      <c r="H746" s="2"/>
    </row>
    <row r="747" spans="5:8" x14ac:dyDescent="0.35">
      <c r="E747" s="14"/>
      <c r="H747" s="2"/>
    </row>
    <row r="748" spans="5:8" x14ac:dyDescent="0.35">
      <c r="E748" s="14"/>
      <c r="H748" s="2"/>
    </row>
    <row r="749" spans="5:8" x14ac:dyDescent="0.35">
      <c r="E749" s="14"/>
      <c r="H749" s="2"/>
    </row>
    <row r="750" spans="5:8" x14ac:dyDescent="0.35">
      <c r="E750" s="14"/>
      <c r="H750" s="2"/>
    </row>
    <row r="751" spans="5:8" x14ac:dyDescent="0.35">
      <c r="E751" s="14"/>
      <c r="H751" s="2"/>
    </row>
    <row r="752" spans="5:8" x14ac:dyDescent="0.35">
      <c r="E752" s="14"/>
      <c r="H752" s="2"/>
    </row>
    <row r="753" spans="5:8" x14ac:dyDescent="0.35">
      <c r="E753" s="14"/>
      <c r="H753" s="2"/>
    </row>
    <row r="754" spans="5:8" x14ac:dyDescent="0.35">
      <c r="E754" s="14"/>
      <c r="H754" s="2"/>
    </row>
    <row r="755" spans="5:8" x14ac:dyDescent="0.35">
      <c r="E755" s="14"/>
      <c r="H755" s="2"/>
    </row>
    <row r="756" spans="5:8" x14ac:dyDescent="0.35">
      <c r="E756" s="14"/>
      <c r="H756" s="2"/>
    </row>
    <row r="757" spans="5:8" x14ac:dyDescent="0.35">
      <c r="E757" s="14"/>
      <c r="H757" s="2"/>
    </row>
    <row r="758" spans="5:8" x14ac:dyDescent="0.35">
      <c r="E758" s="14"/>
      <c r="H758" s="2"/>
    </row>
    <row r="759" spans="5:8" x14ac:dyDescent="0.35">
      <c r="E759" s="14"/>
      <c r="H759" s="2"/>
    </row>
    <row r="760" spans="5:8" x14ac:dyDescent="0.35">
      <c r="E760" s="14"/>
      <c r="H760" s="2"/>
    </row>
    <row r="761" spans="5:8" x14ac:dyDescent="0.35">
      <c r="E761" s="14"/>
      <c r="H761" s="2"/>
    </row>
    <row r="762" spans="5:8" x14ac:dyDescent="0.35">
      <c r="E762" s="14"/>
      <c r="H762" s="2"/>
    </row>
    <row r="763" spans="5:8" x14ac:dyDescent="0.35">
      <c r="E763" s="14"/>
      <c r="H763" s="2"/>
    </row>
    <row r="764" spans="5:8" x14ac:dyDescent="0.35">
      <c r="E764" s="14"/>
      <c r="H764" s="2"/>
    </row>
    <row r="765" spans="5:8" x14ac:dyDescent="0.35">
      <c r="E765" s="14"/>
      <c r="H765" s="2"/>
    </row>
    <row r="766" spans="5:8" x14ac:dyDescent="0.35">
      <c r="E766" s="14"/>
      <c r="H766" s="2"/>
    </row>
    <row r="767" spans="5:8" x14ac:dyDescent="0.35">
      <c r="E767" s="14"/>
      <c r="H767" s="2"/>
    </row>
    <row r="768" spans="5:8" x14ac:dyDescent="0.35">
      <c r="E768" s="14"/>
      <c r="H768" s="2"/>
    </row>
    <row r="769" spans="5:8" x14ac:dyDescent="0.35">
      <c r="E769" s="14"/>
      <c r="H769" s="2"/>
    </row>
    <row r="770" spans="5:8" x14ac:dyDescent="0.35">
      <c r="E770" s="14"/>
      <c r="H770" s="2"/>
    </row>
    <row r="771" spans="5:8" x14ac:dyDescent="0.35">
      <c r="E771" s="14"/>
      <c r="H771" s="2"/>
    </row>
    <row r="772" spans="5:8" x14ac:dyDescent="0.35">
      <c r="E772" s="14"/>
      <c r="H772" s="2"/>
    </row>
    <row r="773" spans="5:8" x14ac:dyDescent="0.35">
      <c r="E773" s="14"/>
      <c r="H773" s="2"/>
    </row>
    <row r="774" spans="5:8" x14ac:dyDescent="0.35">
      <c r="E774" s="14"/>
      <c r="H774" s="2"/>
    </row>
    <row r="775" spans="5:8" x14ac:dyDescent="0.35">
      <c r="E775" s="14"/>
      <c r="H775" s="2"/>
    </row>
    <row r="776" spans="5:8" x14ac:dyDescent="0.35">
      <c r="E776" s="14"/>
      <c r="H776" s="2"/>
    </row>
    <row r="777" spans="5:8" x14ac:dyDescent="0.35">
      <c r="E777" s="14"/>
      <c r="H777" s="2"/>
    </row>
    <row r="778" spans="5:8" x14ac:dyDescent="0.35">
      <c r="E778" s="14"/>
      <c r="H778" s="2"/>
    </row>
    <row r="779" spans="5:8" x14ac:dyDescent="0.35">
      <c r="E779" s="14"/>
      <c r="H779" s="2"/>
    </row>
    <row r="780" spans="5:8" x14ac:dyDescent="0.35">
      <c r="E780" s="14"/>
      <c r="H780" s="2"/>
    </row>
    <row r="781" spans="5:8" x14ac:dyDescent="0.35">
      <c r="E781" s="14"/>
      <c r="H781" s="2"/>
    </row>
    <row r="782" spans="5:8" x14ac:dyDescent="0.35">
      <c r="E782" s="14"/>
      <c r="H782" s="2"/>
    </row>
    <row r="783" spans="5:8" x14ac:dyDescent="0.35">
      <c r="E783" s="14"/>
      <c r="H783" s="2"/>
    </row>
    <row r="784" spans="5:8" x14ac:dyDescent="0.35">
      <c r="E784" s="14"/>
      <c r="H784" s="2"/>
    </row>
    <row r="785" spans="5:8" x14ac:dyDescent="0.35">
      <c r="E785" s="14"/>
      <c r="H785" s="2"/>
    </row>
    <row r="786" spans="5:8" x14ac:dyDescent="0.35">
      <c r="E786" s="14"/>
      <c r="H786" s="2"/>
    </row>
    <row r="787" spans="5:8" x14ac:dyDescent="0.35">
      <c r="E787" s="14"/>
      <c r="H787" s="2"/>
    </row>
    <row r="788" spans="5:8" x14ac:dyDescent="0.35">
      <c r="E788" s="14"/>
      <c r="H788" s="2"/>
    </row>
    <row r="789" spans="5:8" x14ac:dyDescent="0.35">
      <c r="E789" s="14"/>
      <c r="H789" s="2"/>
    </row>
    <row r="790" spans="5:8" x14ac:dyDescent="0.35">
      <c r="E790" s="14"/>
      <c r="H790" s="2"/>
    </row>
    <row r="791" spans="5:8" x14ac:dyDescent="0.35">
      <c r="E791" s="14"/>
      <c r="H791" s="2"/>
    </row>
    <row r="792" spans="5:8" x14ac:dyDescent="0.35">
      <c r="E792" s="14"/>
      <c r="H792" s="2"/>
    </row>
    <row r="793" spans="5:8" x14ac:dyDescent="0.35">
      <c r="E793" s="14"/>
      <c r="H793" s="2"/>
    </row>
    <row r="794" spans="5:8" x14ac:dyDescent="0.35">
      <c r="E794" s="14"/>
      <c r="H794" s="2"/>
    </row>
    <row r="795" spans="5:8" x14ac:dyDescent="0.35">
      <c r="E795" s="14"/>
      <c r="H795" s="2"/>
    </row>
    <row r="796" spans="5:8" x14ac:dyDescent="0.35">
      <c r="E796" s="14"/>
      <c r="H796" s="2"/>
    </row>
    <row r="797" spans="5:8" x14ac:dyDescent="0.35">
      <c r="E797" s="14"/>
      <c r="H797" s="2"/>
    </row>
    <row r="798" spans="5:8" x14ac:dyDescent="0.35">
      <c r="E798" s="14"/>
      <c r="H798" s="2"/>
    </row>
    <row r="799" spans="5:8" x14ac:dyDescent="0.35">
      <c r="E799" s="14"/>
      <c r="H799" s="2"/>
    </row>
    <row r="800" spans="5:8" x14ac:dyDescent="0.35">
      <c r="E800" s="14"/>
      <c r="H800" s="2"/>
    </row>
    <row r="801" spans="5:8" x14ac:dyDescent="0.35">
      <c r="E801" s="14"/>
      <c r="H801" s="2"/>
    </row>
    <row r="802" spans="5:8" x14ac:dyDescent="0.35">
      <c r="E802" s="14"/>
      <c r="H802" s="2"/>
    </row>
    <row r="803" spans="5:8" x14ac:dyDescent="0.35">
      <c r="E803" s="14"/>
      <c r="H803" s="2"/>
    </row>
    <row r="804" spans="5:8" x14ac:dyDescent="0.35">
      <c r="E804" s="14"/>
      <c r="H804" s="2"/>
    </row>
    <row r="805" spans="5:8" x14ac:dyDescent="0.35">
      <c r="E805" s="14"/>
      <c r="H805" s="2"/>
    </row>
    <row r="806" spans="5:8" x14ac:dyDescent="0.35">
      <c r="E806" s="14"/>
      <c r="H806" s="2"/>
    </row>
    <row r="807" spans="5:8" x14ac:dyDescent="0.35">
      <c r="E807" s="14"/>
      <c r="H807" s="2"/>
    </row>
    <row r="808" spans="5:8" x14ac:dyDescent="0.35">
      <c r="E808" s="14"/>
      <c r="H808" s="2"/>
    </row>
    <row r="809" spans="5:8" x14ac:dyDescent="0.35">
      <c r="E809" s="14"/>
      <c r="H809" s="2"/>
    </row>
    <row r="810" spans="5:8" x14ac:dyDescent="0.35">
      <c r="E810" s="14"/>
      <c r="H810" s="2"/>
    </row>
    <row r="811" spans="5:8" x14ac:dyDescent="0.35">
      <c r="E811" s="14"/>
      <c r="H811" s="2"/>
    </row>
    <row r="812" spans="5:8" x14ac:dyDescent="0.35">
      <c r="E812" s="14"/>
      <c r="H812" s="2"/>
    </row>
    <row r="813" spans="5:8" x14ac:dyDescent="0.35">
      <c r="E813" s="14"/>
      <c r="H813" s="2"/>
    </row>
    <row r="814" spans="5:8" x14ac:dyDescent="0.35">
      <c r="E814" s="14"/>
      <c r="H814" s="2"/>
    </row>
    <row r="815" spans="5:8" x14ac:dyDescent="0.35">
      <c r="E815" s="14"/>
      <c r="H815" s="2"/>
    </row>
    <row r="816" spans="5:8" x14ac:dyDescent="0.35">
      <c r="E816" s="14"/>
      <c r="H816" s="2"/>
    </row>
    <row r="817" spans="5:8" x14ac:dyDescent="0.35">
      <c r="E817" s="14"/>
      <c r="H817" s="2"/>
    </row>
    <row r="818" spans="5:8" x14ac:dyDescent="0.35">
      <c r="E818" s="14"/>
      <c r="H818" s="2"/>
    </row>
    <row r="819" spans="5:8" x14ac:dyDescent="0.35">
      <c r="E819" s="14"/>
      <c r="H819" s="2"/>
    </row>
    <row r="820" spans="5:8" x14ac:dyDescent="0.35">
      <c r="E820" s="14"/>
      <c r="H820" s="2"/>
    </row>
    <row r="821" spans="5:8" x14ac:dyDescent="0.35">
      <c r="E821" s="14"/>
      <c r="H821" s="2"/>
    </row>
    <row r="822" spans="5:8" x14ac:dyDescent="0.35">
      <c r="E822" s="14"/>
      <c r="H822" s="2"/>
    </row>
    <row r="823" spans="5:8" x14ac:dyDescent="0.35">
      <c r="E823" s="14"/>
      <c r="H823" s="2"/>
    </row>
    <row r="824" spans="5:8" x14ac:dyDescent="0.35">
      <c r="E824" s="14"/>
      <c r="H824" s="2"/>
    </row>
    <row r="825" spans="5:8" x14ac:dyDescent="0.35">
      <c r="E825" s="14"/>
      <c r="H825" s="2"/>
    </row>
    <row r="826" spans="5:8" x14ac:dyDescent="0.35">
      <c r="E826" s="14"/>
      <c r="H826" s="2"/>
    </row>
    <row r="827" spans="5:8" x14ac:dyDescent="0.35">
      <c r="E827" s="14"/>
      <c r="H827" s="2"/>
    </row>
    <row r="828" spans="5:8" x14ac:dyDescent="0.35">
      <c r="E828" s="14"/>
      <c r="H828" s="2"/>
    </row>
    <row r="829" spans="5:8" x14ac:dyDescent="0.35">
      <c r="E829" s="14"/>
      <c r="H829" s="2"/>
    </row>
    <row r="830" spans="5:8" x14ac:dyDescent="0.35">
      <c r="E830" s="14"/>
      <c r="H830" s="2"/>
    </row>
    <row r="831" spans="5:8" x14ac:dyDescent="0.35">
      <c r="E831" s="14"/>
      <c r="H831" s="2"/>
    </row>
    <row r="832" spans="5:8" x14ac:dyDescent="0.35">
      <c r="E832" s="14"/>
      <c r="H832" s="2"/>
    </row>
    <row r="833" spans="5:8" x14ac:dyDescent="0.35">
      <c r="E833" s="14"/>
      <c r="H833" s="2"/>
    </row>
    <row r="834" spans="5:8" x14ac:dyDescent="0.35">
      <c r="E834" s="14"/>
      <c r="H834" s="2"/>
    </row>
    <row r="835" spans="5:8" x14ac:dyDescent="0.35">
      <c r="E835" s="14"/>
      <c r="H835" s="2"/>
    </row>
    <row r="836" spans="5:8" x14ac:dyDescent="0.35">
      <c r="E836" s="14"/>
      <c r="H836" s="2"/>
    </row>
    <row r="837" spans="5:8" x14ac:dyDescent="0.35">
      <c r="E837" s="14"/>
      <c r="H837" s="2"/>
    </row>
    <row r="838" spans="5:8" x14ac:dyDescent="0.35">
      <c r="E838" s="14"/>
      <c r="H838" s="2"/>
    </row>
    <row r="839" spans="5:8" x14ac:dyDescent="0.35">
      <c r="E839" s="14"/>
      <c r="H839" s="2"/>
    </row>
    <row r="840" spans="5:8" x14ac:dyDescent="0.35">
      <c r="E840" s="14"/>
      <c r="H840" s="2"/>
    </row>
    <row r="841" spans="5:8" x14ac:dyDescent="0.35">
      <c r="E841" s="14"/>
      <c r="H841" s="2"/>
    </row>
    <row r="842" spans="5:8" x14ac:dyDescent="0.35">
      <c r="E842" s="14"/>
      <c r="H842" s="2"/>
    </row>
    <row r="843" spans="5:8" x14ac:dyDescent="0.35">
      <c r="E843" s="14"/>
      <c r="H843" s="2"/>
    </row>
    <row r="844" spans="5:8" x14ac:dyDescent="0.35">
      <c r="E844" s="14"/>
      <c r="H844" s="2"/>
    </row>
    <row r="845" spans="5:8" x14ac:dyDescent="0.35">
      <c r="E845" s="14"/>
      <c r="H845" s="2"/>
    </row>
    <row r="846" spans="5:8" x14ac:dyDescent="0.35">
      <c r="E846" s="14"/>
      <c r="H846" s="2"/>
    </row>
    <row r="847" spans="5:8" x14ac:dyDescent="0.35">
      <c r="E847" s="14"/>
      <c r="H847" s="2"/>
    </row>
    <row r="848" spans="5:8" x14ac:dyDescent="0.35">
      <c r="E848" s="14"/>
      <c r="H848" s="2"/>
    </row>
    <row r="849" spans="5:8" x14ac:dyDescent="0.35">
      <c r="E849" s="14"/>
      <c r="H849" s="2"/>
    </row>
    <row r="850" spans="5:8" x14ac:dyDescent="0.35">
      <c r="E850" s="14"/>
      <c r="H850" s="2"/>
    </row>
    <row r="851" spans="5:8" x14ac:dyDescent="0.35">
      <c r="E851" s="14"/>
      <c r="H851" s="2"/>
    </row>
    <row r="852" spans="5:8" x14ac:dyDescent="0.35">
      <c r="E852" s="14"/>
      <c r="H852" s="2"/>
    </row>
    <row r="853" spans="5:8" x14ac:dyDescent="0.35">
      <c r="E853" s="14"/>
      <c r="H853" s="2"/>
    </row>
    <row r="854" spans="5:8" x14ac:dyDescent="0.35">
      <c r="E854" s="14"/>
      <c r="H854" s="2"/>
    </row>
    <row r="855" spans="5:8" x14ac:dyDescent="0.35">
      <c r="E855" s="14"/>
      <c r="H855" s="2"/>
    </row>
    <row r="856" spans="5:8" x14ac:dyDescent="0.35">
      <c r="E856" s="14"/>
      <c r="H856" s="2"/>
    </row>
    <row r="857" spans="5:8" x14ac:dyDescent="0.35">
      <c r="E857" s="14"/>
      <c r="H857" s="2"/>
    </row>
    <row r="858" spans="5:8" x14ac:dyDescent="0.35">
      <c r="E858" s="14"/>
      <c r="H858" s="2"/>
    </row>
    <row r="859" spans="5:8" x14ac:dyDescent="0.35">
      <c r="E859" s="14"/>
      <c r="H859" s="2"/>
    </row>
    <row r="860" spans="5:8" x14ac:dyDescent="0.35">
      <c r="E860" s="14"/>
      <c r="H860" s="2"/>
    </row>
    <row r="861" spans="5:8" x14ac:dyDescent="0.35">
      <c r="E861" s="14"/>
      <c r="H861" s="2"/>
    </row>
    <row r="862" spans="5:8" x14ac:dyDescent="0.35">
      <c r="E862" s="14"/>
      <c r="H862" s="2"/>
    </row>
    <row r="863" spans="5:8" x14ac:dyDescent="0.35">
      <c r="E863" s="14"/>
      <c r="H863" s="2"/>
    </row>
    <row r="864" spans="5:8" x14ac:dyDescent="0.35">
      <c r="E864" s="14"/>
      <c r="H864" s="2"/>
    </row>
    <row r="865" spans="5:8" x14ac:dyDescent="0.35">
      <c r="E865" s="14"/>
      <c r="H865" s="2"/>
    </row>
    <row r="866" spans="5:8" x14ac:dyDescent="0.35">
      <c r="E866" s="14"/>
      <c r="H866" s="2"/>
    </row>
    <row r="867" spans="5:8" x14ac:dyDescent="0.35">
      <c r="E867" s="14"/>
      <c r="H867" s="2"/>
    </row>
    <row r="868" spans="5:8" x14ac:dyDescent="0.35">
      <c r="E868" s="14"/>
      <c r="H868" s="2"/>
    </row>
    <row r="869" spans="5:8" x14ac:dyDescent="0.35">
      <c r="E869" s="14"/>
      <c r="H869" s="2"/>
    </row>
    <row r="870" spans="5:8" x14ac:dyDescent="0.35">
      <c r="E870" s="14"/>
      <c r="H870" s="2"/>
    </row>
    <row r="871" spans="5:8" x14ac:dyDescent="0.35">
      <c r="E871" s="14"/>
      <c r="H871" s="2"/>
    </row>
    <row r="872" spans="5:8" x14ac:dyDescent="0.35">
      <c r="E872" s="14"/>
      <c r="H872" s="2"/>
    </row>
    <row r="873" spans="5:8" x14ac:dyDescent="0.35">
      <c r="E873" s="14"/>
      <c r="H873" s="2"/>
    </row>
    <row r="874" spans="5:8" x14ac:dyDescent="0.35">
      <c r="E874" s="14"/>
      <c r="H874" s="2"/>
    </row>
    <row r="875" spans="5:8" x14ac:dyDescent="0.35">
      <c r="E875" s="14"/>
      <c r="H875" s="2"/>
    </row>
    <row r="876" spans="5:8" x14ac:dyDescent="0.35">
      <c r="E876" s="14"/>
      <c r="H876" s="2"/>
    </row>
    <row r="877" spans="5:8" x14ac:dyDescent="0.35">
      <c r="E877" s="14"/>
      <c r="H877" s="2"/>
    </row>
    <row r="878" spans="5:8" x14ac:dyDescent="0.35">
      <c r="E878" s="14"/>
      <c r="H878" s="2"/>
    </row>
    <row r="879" spans="5:8" x14ac:dyDescent="0.35">
      <c r="E879" s="14"/>
      <c r="H879" s="2"/>
    </row>
    <row r="880" spans="5:8" x14ac:dyDescent="0.35">
      <c r="E880" s="14"/>
      <c r="H880" s="2"/>
    </row>
    <row r="881" spans="5:8" x14ac:dyDescent="0.35">
      <c r="E881" s="14"/>
      <c r="H881" s="2"/>
    </row>
    <row r="882" spans="5:8" x14ac:dyDescent="0.35">
      <c r="E882" s="14"/>
      <c r="H882" s="2"/>
    </row>
    <row r="883" spans="5:8" x14ac:dyDescent="0.35">
      <c r="E883" s="14"/>
      <c r="H883" s="2"/>
    </row>
    <row r="884" spans="5:8" x14ac:dyDescent="0.35">
      <c r="E884" s="14"/>
      <c r="H884" s="2"/>
    </row>
    <row r="885" spans="5:8" x14ac:dyDescent="0.35">
      <c r="E885" s="14"/>
      <c r="H885" s="2"/>
    </row>
    <row r="886" spans="5:8" x14ac:dyDescent="0.35">
      <c r="E886" s="14"/>
      <c r="H886" s="2"/>
    </row>
    <row r="887" spans="5:8" x14ac:dyDescent="0.35">
      <c r="E887" s="14"/>
      <c r="H887" s="2"/>
    </row>
    <row r="888" spans="5:8" x14ac:dyDescent="0.35">
      <c r="E888" s="14"/>
      <c r="H888" s="2"/>
    </row>
    <row r="889" spans="5:8" x14ac:dyDescent="0.35">
      <c r="E889" s="14"/>
      <c r="H889" s="2"/>
    </row>
    <row r="890" spans="5:8" x14ac:dyDescent="0.35">
      <c r="E890" s="14"/>
      <c r="H890" s="2"/>
    </row>
    <row r="891" spans="5:8" x14ac:dyDescent="0.35">
      <c r="E891" s="14"/>
      <c r="H891" s="2"/>
    </row>
    <row r="892" spans="5:8" x14ac:dyDescent="0.35">
      <c r="E892" s="14"/>
      <c r="H892" s="2"/>
    </row>
    <row r="893" spans="5:8" x14ac:dyDescent="0.35">
      <c r="E893" s="14"/>
      <c r="H893" s="2"/>
    </row>
    <row r="894" spans="5:8" x14ac:dyDescent="0.35">
      <c r="E894" s="14"/>
      <c r="H894" s="2"/>
    </row>
    <row r="895" spans="5:8" x14ac:dyDescent="0.35">
      <c r="E895" s="14"/>
      <c r="H895" s="2"/>
    </row>
    <row r="896" spans="5:8" x14ac:dyDescent="0.35">
      <c r="E896" s="14"/>
      <c r="H896" s="2"/>
    </row>
    <row r="897" spans="5:8" x14ac:dyDescent="0.35">
      <c r="E897" s="14"/>
      <c r="H897" s="2"/>
    </row>
    <row r="898" spans="5:8" x14ac:dyDescent="0.35">
      <c r="E898" s="14"/>
      <c r="H898" s="2"/>
    </row>
    <row r="899" spans="5:8" x14ac:dyDescent="0.35">
      <c r="E899" s="14"/>
      <c r="H899" s="2"/>
    </row>
    <row r="900" spans="5:8" x14ac:dyDescent="0.35">
      <c r="E900" s="14"/>
      <c r="H900" s="2"/>
    </row>
    <row r="901" spans="5:8" x14ac:dyDescent="0.35">
      <c r="E901" s="14"/>
      <c r="H901" s="2"/>
    </row>
    <row r="902" spans="5:8" x14ac:dyDescent="0.35">
      <c r="E902" s="14"/>
      <c r="H902" s="2"/>
    </row>
    <row r="903" spans="5:8" x14ac:dyDescent="0.35">
      <c r="E903" s="14"/>
      <c r="H903" s="2"/>
    </row>
    <row r="904" spans="5:8" x14ac:dyDescent="0.35">
      <c r="E904" s="14"/>
      <c r="H904" s="2"/>
    </row>
    <row r="905" spans="5:8" x14ac:dyDescent="0.35">
      <c r="E905" s="14"/>
      <c r="H905" s="2"/>
    </row>
    <row r="906" spans="5:8" x14ac:dyDescent="0.35">
      <c r="E906" s="14"/>
      <c r="H906" s="2"/>
    </row>
    <row r="907" spans="5:8" x14ac:dyDescent="0.35">
      <c r="E907" s="14"/>
      <c r="H907" s="2"/>
    </row>
    <row r="908" spans="5:8" x14ac:dyDescent="0.35">
      <c r="E908" s="14"/>
      <c r="H908" s="2"/>
    </row>
    <row r="909" spans="5:8" x14ac:dyDescent="0.35">
      <c r="E909" s="14"/>
      <c r="H909" s="2"/>
    </row>
    <row r="910" spans="5:8" x14ac:dyDescent="0.35">
      <c r="E910" s="14"/>
      <c r="H910" s="2"/>
    </row>
    <row r="911" spans="5:8" x14ac:dyDescent="0.35">
      <c r="E911" s="14"/>
      <c r="H911" s="2"/>
    </row>
    <row r="912" spans="5:8" x14ac:dyDescent="0.35">
      <c r="E912" s="14"/>
      <c r="H912" s="2"/>
    </row>
    <row r="913" spans="5:8" x14ac:dyDescent="0.35">
      <c r="E913" s="14"/>
      <c r="H913" s="2"/>
    </row>
    <row r="914" spans="5:8" x14ac:dyDescent="0.35">
      <c r="E914" s="14"/>
      <c r="H914" s="2"/>
    </row>
    <row r="915" spans="5:8" x14ac:dyDescent="0.35">
      <c r="E915" s="14"/>
      <c r="H915" s="2"/>
    </row>
    <row r="916" spans="5:8" x14ac:dyDescent="0.35">
      <c r="E916" s="14"/>
      <c r="H916" s="2"/>
    </row>
    <row r="917" spans="5:8" x14ac:dyDescent="0.35">
      <c r="E917" s="14"/>
      <c r="H917" s="2"/>
    </row>
    <row r="918" spans="5:8" x14ac:dyDescent="0.35">
      <c r="E918" s="14"/>
      <c r="H918" s="2"/>
    </row>
    <row r="919" spans="5:8" x14ac:dyDescent="0.35">
      <c r="E919" s="14"/>
      <c r="H919" s="2"/>
    </row>
    <row r="920" spans="5:8" x14ac:dyDescent="0.35">
      <c r="E920" s="14"/>
      <c r="H920" s="2"/>
    </row>
    <row r="921" spans="5:8" x14ac:dyDescent="0.35">
      <c r="E921" s="14"/>
      <c r="H921" s="2"/>
    </row>
    <row r="922" spans="5:8" x14ac:dyDescent="0.35">
      <c r="E922" s="14"/>
      <c r="H922" s="2"/>
    </row>
    <row r="923" spans="5:8" x14ac:dyDescent="0.35">
      <c r="E923" s="14"/>
      <c r="H923" s="2"/>
    </row>
    <row r="924" spans="5:8" x14ac:dyDescent="0.35">
      <c r="E924" s="14"/>
      <c r="H924" s="2"/>
    </row>
    <row r="925" spans="5:8" x14ac:dyDescent="0.35">
      <c r="E925" s="14"/>
      <c r="H925" s="2"/>
    </row>
    <row r="926" spans="5:8" x14ac:dyDescent="0.35">
      <c r="E926" s="14"/>
      <c r="H926" s="2"/>
    </row>
    <row r="927" spans="5:8" x14ac:dyDescent="0.35">
      <c r="E927" s="14"/>
      <c r="H927" s="2"/>
    </row>
    <row r="928" spans="5:8" x14ac:dyDescent="0.35">
      <c r="E928" s="14"/>
      <c r="H928" s="2"/>
    </row>
    <row r="929" spans="5:8" x14ac:dyDescent="0.35">
      <c r="E929" s="14"/>
      <c r="H929" s="2"/>
    </row>
    <row r="930" spans="5:8" x14ac:dyDescent="0.35">
      <c r="E930" s="14"/>
      <c r="H930" s="2"/>
    </row>
    <row r="931" spans="5:8" x14ac:dyDescent="0.35">
      <c r="E931" s="14"/>
      <c r="H931" s="2"/>
    </row>
    <row r="932" spans="5:8" x14ac:dyDescent="0.35">
      <c r="E932" s="14"/>
      <c r="H932" s="2"/>
    </row>
    <row r="933" spans="5:8" x14ac:dyDescent="0.35">
      <c r="E933" s="14"/>
      <c r="H933" s="2"/>
    </row>
    <row r="934" spans="5:8" x14ac:dyDescent="0.35">
      <c r="E934" s="14"/>
      <c r="H934" s="2"/>
    </row>
    <row r="935" spans="5:8" x14ac:dyDescent="0.35">
      <c r="E935" s="14"/>
      <c r="H935" s="2"/>
    </row>
    <row r="936" spans="5:8" x14ac:dyDescent="0.35">
      <c r="E936" s="14"/>
      <c r="H936" s="2"/>
    </row>
    <row r="937" spans="5:8" x14ac:dyDescent="0.35">
      <c r="E937" s="14"/>
      <c r="H937" s="2"/>
    </row>
    <row r="938" spans="5:8" x14ac:dyDescent="0.35">
      <c r="E938" s="14"/>
      <c r="H938" s="2"/>
    </row>
    <row r="939" spans="5:8" x14ac:dyDescent="0.35">
      <c r="E939" s="14"/>
      <c r="H939" s="2"/>
    </row>
    <row r="940" spans="5:8" x14ac:dyDescent="0.35">
      <c r="E940" s="14"/>
      <c r="H940" s="2"/>
    </row>
    <row r="941" spans="5:8" x14ac:dyDescent="0.35">
      <c r="E941" s="14"/>
      <c r="H941" s="2"/>
    </row>
    <row r="942" spans="5:8" x14ac:dyDescent="0.35">
      <c r="E942" s="14"/>
      <c r="H942" s="2"/>
    </row>
    <row r="943" spans="5:8" x14ac:dyDescent="0.35">
      <c r="E943" s="14"/>
      <c r="H943" s="2"/>
    </row>
    <row r="944" spans="5:8" x14ac:dyDescent="0.35">
      <c r="E944" s="14"/>
      <c r="H944" s="2"/>
    </row>
    <row r="945" spans="5:8" x14ac:dyDescent="0.35">
      <c r="E945" s="14"/>
      <c r="H945" s="2"/>
    </row>
    <row r="946" spans="5:8" x14ac:dyDescent="0.35">
      <c r="E946" s="14"/>
      <c r="H946" s="2"/>
    </row>
    <row r="947" spans="5:8" x14ac:dyDescent="0.35">
      <c r="E947" s="14"/>
      <c r="H947" s="2"/>
    </row>
    <row r="948" spans="5:8" x14ac:dyDescent="0.35">
      <c r="E948" s="14"/>
      <c r="H948" s="2"/>
    </row>
    <row r="949" spans="5:8" x14ac:dyDescent="0.35">
      <c r="E949" s="14"/>
      <c r="H949" s="2"/>
    </row>
    <row r="950" spans="5:8" x14ac:dyDescent="0.35">
      <c r="E950" s="14"/>
      <c r="H950" s="2"/>
    </row>
    <row r="951" spans="5:8" x14ac:dyDescent="0.35">
      <c r="E951" s="14"/>
      <c r="H951" s="2"/>
    </row>
    <row r="952" spans="5:8" x14ac:dyDescent="0.35">
      <c r="E952" s="14"/>
      <c r="H952" s="2"/>
    </row>
    <row r="953" spans="5:8" x14ac:dyDescent="0.35">
      <c r="E953" s="14"/>
      <c r="H953" s="2"/>
    </row>
    <row r="954" spans="5:8" x14ac:dyDescent="0.35">
      <c r="E954" s="14"/>
      <c r="H954" s="2"/>
    </row>
    <row r="955" spans="5:8" x14ac:dyDescent="0.35">
      <c r="E955" s="14"/>
      <c r="H955" s="2"/>
    </row>
    <row r="956" spans="5:8" x14ac:dyDescent="0.35">
      <c r="E956" s="14"/>
      <c r="H956" s="2"/>
    </row>
    <row r="957" spans="5:8" x14ac:dyDescent="0.35">
      <c r="E957" s="14"/>
      <c r="H957" s="2"/>
    </row>
    <row r="958" spans="5:8" x14ac:dyDescent="0.35">
      <c r="E958" s="14"/>
      <c r="H958" s="2"/>
    </row>
    <row r="959" spans="5:8" x14ac:dyDescent="0.35">
      <c r="E959" s="14"/>
      <c r="H959" s="2"/>
    </row>
    <row r="960" spans="5:8" x14ac:dyDescent="0.35">
      <c r="E960" s="14"/>
      <c r="H960" s="2"/>
    </row>
    <row r="961" spans="5:8" x14ac:dyDescent="0.35">
      <c r="E961" s="14"/>
      <c r="H961" s="2"/>
    </row>
    <row r="962" spans="5:8" x14ac:dyDescent="0.35">
      <c r="E962" s="14"/>
      <c r="H962" s="2"/>
    </row>
    <row r="963" spans="5:8" x14ac:dyDescent="0.35">
      <c r="E963" s="14"/>
      <c r="H963" s="2"/>
    </row>
    <row r="964" spans="5:8" x14ac:dyDescent="0.35">
      <c r="E964" s="14"/>
      <c r="H964" s="2"/>
    </row>
    <row r="965" spans="5:8" x14ac:dyDescent="0.35">
      <c r="E965" s="14"/>
      <c r="H965" s="2"/>
    </row>
    <row r="966" spans="5:8" x14ac:dyDescent="0.35">
      <c r="E966" s="14"/>
      <c r="H966" s="2"/>
    </row>
    <row r="967" spans="5:8" x14ac:dyDescent="0.35">
      <c r="E967" s="14"/>
      <c r="H967" s="2"/>
    </row>
    <row r="968" spans="5:8" x14ac:dyDescent="0.35">
      <c r="E968" s="14"/>
      <c r="H968" s="2"/>
    </row>
    <row r="969" spans="5:8" x14ac:dyDescent="0.35">
      <c r="E969" s="14"/>
      <c r="H969" s="2"/>
    </row>
    <row r="970" spans="5:8" x14ac:dyDescent="0.35">
      <c r="E970" s="14"/>
      <c r="H970" s="2"/>
    </row>
    <row r="971" spans="5:8" x14ac:dyDescent="0.35">
      <c r="E971" s="14"/>
      <c r="H971" s="2"/>
    </row>
    <row r="972" spans="5:8" x14ac:dyDescent="0.35">
      <c r="E972" s="14"/>
      <c r="H972" s="2"/>
    </row>
    <row r="973" spans="5:8" x14ac:dyDescent="0.35">
      <c r="E973" s="14"/>
      <c r="H973" s="2"/>
    </row>
    <row r="974" spans="5:8" x14ac:dyDescent="0.35">
      <c r="E974" s="14"/>
      <c r="H974" s="2"/>
    </row>
    <row r="975" spans="5:8" x14ac:dyDescent="0.35">
      <c r="E975" s="14"/>
      <c r="H975" s="2"/>
    </row>
    <row r="976" spans="5:8" x14ac:dyDescent="0.35">
      <c r="E976" s="14"/>
      <c r="H976" s="2"/>
    </row>
    <row r="977" spans="5:8" x14ac:dyDescent="0.35">
      <c r="E977" s="14"/>
      <c r="H977" s="2"/>
    </row>
    <row r="978" spans="5:8" x14ac:dyDescent="0.35">
      <c r="E978" s="14"/>
      <c r="H978" s="2"/>
    </row>
    <row r="979" spans="5:8" x14ac:dyDescent="0.35">
      <c r="E979" s="14"/>
      <c r="H979" s="2"/>
    </row>
    <row r="980" spans="5:8" x14ac:dyDescent="0.35">
      <c r="E980" s="14"/>
      <c r="H980" s="2"/>
    </row>
    <row r="981" spans="5:8" x14ac:dyDescent="0.35">
      <c r="E981" s="14"/>
      <c r="H981" s="2"/>
    </row>
    <row r="982" spans="5:8" x14ac:dyDescent="0.35">
      <c r="E982" s="14"/>
      <c r="H982" s="2"/>
    </row>
    <row r="983" spans="5:8" x14ac:dyDescent="0.35">
      <c r="E983" s="14"/>
      <c r="H983" s="2"/>
    </row>
    <row r="984" spans="5:8" x14ac:dyDescent="0.35">
      <c r="E984" s="14"/>
      <c r="H984" s="2"/>
    </row>
    <row r="985" spans="5:8" x14ac:dyDescent="0.35">
      <c r="E985" s="14"/>
      <c r="H985" s="2"/>
    </row>
    <row r="986" spans="5:8" x14ac:dyDescent="0.35">
      <c r="E986" s="14"/>
      <c r="H986" s="2"/>
    </row>
    <row r="987" spans="5:8" x14ac:dyDescent="0.35">
      <c r="E987" s="14"/>
      <c r="H987" s="2"/>
    </row>
    <row r="988" spans="5:8" x14ac:dyDescent="0.35">
      <c r="E988" s="14"/>
      <c r="H988" s="2"/>
    </row>
    <row r="989" spans="5:8" x14ac:dyDescent="0.35">
      <c r="E989" s="14"/>
      <c r="H989" s="2"/>
    </row>
    <row r="990" spans="5:8" x14ac:dyDescent="0.35">
      <c r="E990" s="14"/>
      <c r="H990" s="2"/>
    </row>
    <row r="991" spans="5:8" x14ac:dyDescent="0.35">
      <c r="E991" s="14"/>
      <c r="H991" s="2"/>
    </row>
    <row r="992" spans="5:8" x14ac:dyDescent="0.35">
      <c r="E992" s="14"/>
      <c r="H992" s="2"/>
    </row>
    <row r="993" spans="5:8" x14ac:dyDescent="0.35">
      <c r="E993" s="14"/>
      <c r="H993" s="2"/>
    </row>
    <row r="994" spans="5:8" x14ac:dyDescent="0.35">
      <c r="E994" s="14"/>
      <c r="H994" s="2"/>
    </row>
    <row r="995" spans="5:8" x14ac:dyDescent="0.35">
      <c r="E995" s="14"/>
      <c r="H995" s="2"/>
    </row>
    <row r="996" spans="5:8" x14ac:dyDescent="0.35">
      <c r="E996" s="7"/>
      <c r="F996" s="8"/>
      <c r="G996" s="8"/>
      <c r="H996" s="2"/>
    </row>
    <row r="997" spans="5:8" x14ac:dyDescent="0.35">
      <c r="H997" s="2"/>
    </row>
    <row r="998" spans="5:8" x14ac:dyDescent="0.35">
      <c r="H998" s="2"/>
    </row>
    <row r="999" spans="5:8" x14ac:dyDescent="0.35">
      <c r="H999" s="2"/>
    </row>
    <row r="1000" spans="5:8" x14ac:dyDescent="0.35">
      <c r="H1000" s="2"/>
    </row>
    <row r="1001" spans="5:8" x14ac:dyDescent="0.35">
      <c r="H1001" s="2"/>
    </row>
  </sheetData>
  <mergeCells count="1">
    <mergeCell ref="C1:H1"/>
  </mergeCells>
  <conditionalFormatting sqref="I44:J995 I3:J42">
    <cfRule type="colorScale" priority="1">
      <colorScale>
        <cfvo type="min"/>
        <cfvo type="percentile" val="50"/>
        <cfvo type="max"/>
        <color rgb="FFF8696B"/>
        <color rgb="FFFFEB84"/>
        <color rgb="FF63BE7B"/>
      </colorScale>
    </cfRule>
  </conditionalFormatting>
  <pageMargins left="0.7" right="0.7" top="0.75" bottom="0.75" header="0.3" footer="0.3"/>
  <pageSetup paperSize="8" scale="51" orientation="landscape" r:id="rId1"/>
  <headerFooter>
    <oddHeader>&amp;C&amp;"Calibri"&amp;12&amp;K000000 OFFICIAL&amp;1#_x000D_</oddHeader>
  </headerFooter>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189BC4B9-A0E1-4685-8637-DD1C14BB0579}">
          <x14:formula1>
            <xm:f>Lists!$D$2:$D$7</xm:f>
          </x14:formula1>
          <xm:sqref>J43 D2:D995</xm:sqref>
        </x14:dataValidation>
        <x14:dataValidation type="list" allowBlank="1" showInputMessage="1" showErrorMessage="1" xr:uid="{74E2C60B-3558-4FB9-8C37-F77CAF5472B4}">
          <x14:formula1>
            <xm:f>Lists!$A$2:$A$20</xm:f>
          </x14:formula1>
          <xm:sqref>A35:A41 A43:A995 A2:A33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AA25D-3E8C-41D7-9F64-9D9BA6194F54}">
  <sheetPr>
    <pageSetUpPr fitToPage="1"/>
  </sheetPr>
  <dimension ref="A1:N990"/>
  <sheetViews>
    <sheetView showGridLines="0" zoomScale="58" zoomScaleNormal="58" workbookViewId="0">
      <selection activeCell="N19" sqref="N19"/>
    </sheetView>
  </sheetViews>
  <sheetFormatPr defaultColWidth="9.1796875" defaultRowHeight="14.5" x14ac:dyDescent="0.35"/>
  <cols>
    <col min="1" max="1" width="27.81640625" bestFit="1" customWidth="1"/>
    <col min="2" max="2" width="39.81640625" customWidth="1"/>
    <col min="3" max="3" width="18.81640625" hidden="1" customWidth="1"/>
    <col min="4" max="4" width="19.81640625" bestFit="1" customWidth="1"/>
    <col min="5" max="5" width="100.54296875" style="13" customWidth="1"/>
    <col min="6" max="6" width="19.1796875" hidden="1" customWidth="1"/>
    <col min="7" max="7" width="19.81640625" hidden="1" customWidth="1"/>
    <col min="8" max="8" width="30.1796875" customWidth="1"/>
    <col min="9" max="9" width="19.453125" customWidth="1"/>
    <col min="10" max="10" width="64.54296875" hidden="1" customWidth="1"/>
    <col min="11" max="11" width="44" hidden="1" customWidth="1"/>
    <col min="12" max="12" width="44" customWidth="1"/>
    <col min="13" max="14" width="59.54296875" customWidth="1"/>
    <col min="16" max="16" width="9.1796875" customWidth="1"/>
  </cols>
  <sheetData>
    <row r="1" spans="1:14" ht="141" customHeight="1" x14ac:dyDescent="0.35">
      <c r="C1" s="57" t="s">
        <v>529</v>
      </c>
      <c r="D1" s="57"/>
      <c r="E1" s="57"/>
      <c r="F1" s="57"/>
      <c r="G1" s="57"/>
      <c r="H1" s="57"/>
      <c r="I1" s="25" t="s">
        <v>213</v>
      </c>
      <c r="L1" s="18" t="s">
        <v>0</v>
      </c>
    </row>
    <row r="2" spans="1:14" s="5" customFormat="1" ht="32.15" customHeight="1" x14ac:dyDescent="0.35">
      <c r="A2" s="6" t="s">
        <v>1</v>
      </c>
      <c r="B2" s="6" t="s">
        <v>2</v>
      </c>
      <c r="C2" s="6" t="s">
        <v>3</v>
      </c>
      <c r="D2" s="6" t="s">
        <v>4</v>
      </c>
      <c r="E2" s="6" t="s">
        <v>5</v>
      </c>
      <c r="F2" s="6" t="s">
        <v>6</v>
      </c>
      <c r="G2" s="6" t="s">
        <v>7</v>
      </c>
      <c r="H2" s="6" t="s">
        <v>8</v>
      </c>
      <c r="I2" s="6" t="s">
        <v>10</v>
      </c>
      <c r="J2" s="6" t="s">
        <v>11</v>
      </c>
      <c r="K2" s="6" t="s">
        <v>12</v>
      </c>
      <c r="L2" s="12" t="s">
        <v>496</v>
      </c>
      <c r="M2" s="6" t="s">
        <v>14</v>
      </c>
      <c r="N2" s="6" t="s">
        <v>514</v>
      </c>
    </row>
    <row r="3" spans="1:14" s="21" customFormat="1" ht="15" customHeight="1" x14ac:dyDescent="0.35">
      <c r="A3" s="21" t="s">
        <v>284</v>
      </c>
      <c r="B3" s="21" t="s">
        <v>287</v>
      </c>
      <c r="D3" s="21" t="s">
        <v>18</v>
      </c>
      <c r="E3" s="36" t="s">
        <v>286</v>
      </c>
      <c r="F3" s="38"/>
      <c r="G3" s="38"/>
      <c r="H3" s="16">
        <f>DATE(2024,9,1)</f>
        <v>45536</v>
      </c>
      <c r="L3" s="21" t="s">
        <v>423</v>
      </c>
      <c r="N3" s="42" t="s">
        <v>513</v>
      </c>
    </row>
    <row r="4" spans="1:14" s="21" customFormat="1" ht="15" customHeight="1" x14ac:dyDescent="0.35">
      <c r="A4" s="21" t="s">
        <v>284</v>
      </c>
      <c r="B4" s="21" t="s">
        <v>288</v>
      </c>
      <c r="D4" s="21" t="s">
        <v>18</v>
      </c>
      <c r="E4" s="36" t="s">
        <v>396</v>
      </c>
      <c r="F4" s="37"/>
      <c r="G4" s="37"/>
      <c r="H4" s="16">
        <f>DATE(2022,10,22)</f>
        <v>44856</v>
      </c>
      <c r="N4" s="42" t="s">
        <v>513</v>
      </c>
    </row>
    <row r="5" spans="1:14" s="21" customFormat="1" ht="15" customHeight="1" x14ac:dyDescent="0.35">
      <c r="A5" s="21" t="s">
        <v>284</v>
      </c>
      <c r="B5" s="21" t="s">
        <v>288</v>
      </c>
      <c r="D5" s="21" t="s">
        <v>18</v>
      </c>
      <c r="E5" s="36" t="s">
        <v>395</v>
      </c>
      <c r="H5" s="16">
        <f>DATE(2021,10,1)</f>
        <v>44470</v>
      </c>
      <c r="N5" s="42" t="s">
        <v>513</v>
      </c>
    </row>
    <row r="6" spans="1:14" s="21" customFormat="1" ht="15" customHeight="1" x14ac:dyDescent="0.35">
      <c r="A6" s="21" t="s">
        <v>284</v>
      </c>
      <c r="B6" s="21" t="s">
        <v>398</v>
      </c>
      <c r="D6" s="21" t="s">
        <v>18</v>
      </c>
      <c r="E6" s="35" t="s">
        <v>399</v>
      </c>
      <c r="F6" s="38"/>
      <c r="G6" s="38"/>
      <c r="H6" s="16">
        <f>DATE(2019,9,1)</f>
        <v>43709</v>
      </c>
      <c r="N6" s="42" t="s">
        <v>513</v>
      </c>
    </row>
    <row r="7" spans="1:14" s="21" customFormat="1" ht="15" customHeight="1" x14ac:dyDescent="0.35">
      <c r="A7" s="21" t="s">
        <v>284</v>
      </c>
      <c r="B7" s="21" t="s">
        <v>288</v>
      </c>
      <c r="D7" s="21" t="s">
        <v>18</v>
      </c>
      <c r="E7" s="36" t="s">
        <v>394</v>
      </c>
      <c r="H7" s="16">
        <f>DATE(2015,8,12)</f>
        <v>42228</v>
      </c>
      <c r="N7" s="42" t="s">
        <v>513</v>
      </c>
    </row>
    <row r="8" spans="1:14" s="21" customFormat="1" ht="15" customHeight="1" x14ac:dyDescent="0.35">
      <c r="A8" s="21" t="s">
        <v>284</v>
      </c>
      <c r="B8" s="21" t="s">
        <v>424</v>
      </c>
      <c r="D8" s="21" t="s">
        <v>18</v>
      </c>
      <c r="E8" s="36" t="s">
        <v>400</v>
      </c>
      <c r="F8" s="47"/>
      <c r="G8" s="38"/>
      <c r="H8" s="16">
        <f>DATE(2015,3,1)</f>
        <v>42064</v>
      </c>
      <c r="N8" s="42" t="s">
        <v>513</v>
      </c>
    </row>
    <row r="9" spans="1:14" s="21" customFormat="1" ht="15" customHeight="1" x14ac:dyDescent="0.35">
      <c r="A9" s="21" t="s">
        <v>284</v>
      </c>
      <c r="B9" s="21" t="s">
        <v>288</v>
      </c>
      <c r="D9" s="21" t="s">
        <v>18</v>
      </c>
      <c r="E9" s="36" t="s">
        <v>393</v>
      </c>
      <c r="H9" s="16">
        <f>DATE(2015,1,1)</f>
        <v>42005</v>
      </c>
      <c r="N9" s="42" t="s">
        <v>513</v>
      </c>
    </row>
    <row r="10" spans="1:14" s="21" customFormat="1" ht="15" customHeight="1" x14ac:dyDescent="0.35">
      <c r="A10" s="21" t="s">
        <v>284</v>
      </c>
      <c r="B10" s="21" t="s">
        <v>288</v>
      </c>
      <c r="D10" s="21" t="s">
        <v>18</v>
      </c>
      <c r="E10" s="36" t="s">
        <v>392</v>
      </c>
      <c r="F10" s="37"/>
      <c r="G10" s="37"/>
      <c r="H10" s="16">
        <f>DATE(2014,8,8)</f>
        <v>41859</v>
      </c>
      <c r="N10" s="42" t="s">
        <v>513</v>
      </c>
    </row>
    <row r="11" spans="1:14" s="21" customFormat="1" ht="15" customHeight="1" x14ac:dyDescent="0.35">
      <c r="A11" s="21" t="s">
        <v>284</v>
      </c>
      <c r="B11" s="21" t="s">
        <v>288</v>
      </c>
      <c r="D11" s="21" t="s">
        <v>18</v>
      </c>
      <c r="E11" s="36" t="s">
        <v>391</v>
      </c>
      <c r="F11" s="38"/>
      <c r="G11" s="38"/>
      <c r="H11" s="16">
        <f>DATE(2013,1,16)</f>
        <v>41290</v>
      </c>
      <c r="N11" s="42" t="s">
        <v>513</v>
      </c>
    </row>
    <row r="12" spans="1:14" s="21" customFormat="1" ht="15" customHeight="1" x14ac:dyDescent="0.35">
      <c r="A12" s="21" t="s">
        <v>284</v>
      </c>
      <c r="B12" s="21" t="s">
        <v>288</v>
      </c>
      <c r="D12" s="21" t="s">
        <v>18</v>
      </c>
      <c r="E12" s="36" t="s">
        <v>391</v>
      </c>
      <c r="F12" s="38"/>
      <c r="G12" s="38"/>
      <c r="H12" s="16">
        <v>41221</v>
      </c>
      <c r="N12" s="42" t="s">
        <v>513</v>
      </c>
    </row>
    <row r="13" spans="1:14" s="21" customFormat="1" ht="15" customHeight="1" x14ac:dyDescent="0.35">
      <c r="A13" s="21" t="s">
        <v>284</v>
      </c>
      <c r="B13" s="21" t="s">
        <v>451</v>
      </c>
      <c r="D13" s="21" t="s">
        <v>18</v>
      </c>
      <c r="E13" s="35" t="s">
        <v>452</v>
      </c>
      <c r="F13" s="47"/>
      <c r="G13" s="38"/>
      <c r="H13" s="16">
        <f>DATE(2012,1,1)</f>
        <v>40909</v>
      </c>
      <c r="N13" s="42" t="s">
        <v>513</v>
      </c>
    </row>
    <row r="14" spans="1:14" s="21" customFormat="1" ht="15" customHeight="1" x14ac:dyDescent="0.35">
      <c r="A14" s="21" t="s">
        <v>284</v>
      </c>
      <c r="B14" s="21" t="s">
        <v>288</v>
      </c>
      <c r="D14" s="21" t="s">
        <v>18</v>
      </c>
      <c r="E14" s="36" t="s">
        <v>390</v>
      </c>
      <c r="F14" s="38"/>
      <c r="G14" s="38"/>
      <c r="H14" s="16">
        <f>DATE(2011,7,18)</f>
        <v>40742</v>
      </c>
      <c r="N14" s="42" t="s">
        <v>513</v>
      </c>
    </row>
    <row r="15" spans="1:14" s="21" customFormat="1" ht="15" customHeight="1" x14ac:dyDescent="0.35">
      <c r="A15" s="21" t="s">
        <v>284</v>
      </c>
      <c r="B15" s="21" t="s">
        <v>288</v>
      </c>
      <c r="D15" s="21" t="s">
        <v>18</v>
      </c>
      <c r="E15" s="15" t="s">
        <v>388</v>
      </c>
      <c r="F15" s="47"/>
      <c r="G15" s="38"/>
      <c r="H15" s="16">
        <f>DATE(2011,7,11)</f>
        <v>40735</v>
      </c>
      <c r="N15" s="42" t="s">
        <v>513</v>
      </c>
    </row>
    <row r="16" spans="1:14" s="21" customFormat="1" ht="15" customHeight="1" x14ac:dyDescent="0.35">
      <c r="A16" s="21" t="s">
        <v>284</v>
      </c>
      <c r="B16" s="21" t="s">
        <v>288</v>
      </c>
      <c r="D16" s="21" t="s">
        <v>18</v>
      </c>
      <c r="E16" s="15" t="s">
        <v>389</v>
      </c>
      <c r="F16" s="38"/>
      <c r="G16" s="38"/>
      <c r="H16" s="16">
        <f>DATE(2011,6,30)</f>
        <v>40724</v>
      </c>
      <c r="N16" s="42" t="s">
        <v>513</v>
      </c>
    </row>
    <row r="17" spans="1:14" s="21" customFormat="1" ht="15" customHeight="1" x14ac:dyDescent="0.35">
      <c r="A17" s="21" t="s">
        <v>284</v>
      </c>
      <c r="B17" s="21" t="s">
        <v>288</v>
      </c>
      <c r="D17" s="21" t="s">
        <v>18</v>
      </c>
      <c r="E17" s="15" t="s">
        <v>388</v>
      </c>
      <c r="F17" s="38"/>
      <c r="G17" s="38"/>
      <c r="H17" s="16">
        <f>DATE(2011,5,21)</f>
        <v>40684</v>
      </c>
      <c r="N17" s="42" t="s">
        <v>513</v>
      </c>
    </row>
    <row r="18" spans="1:14" s="21" customFormat="1" ht="15" customHeight="1" x14ac:dyDescent="0.35">
      <c r="A18" s="21" t="s">
        <v>284</v>
      </c>
      <c r="B18" s="21" t="s">
        <v>288</v>
      </c>
      <c r="D18" s="21" t="s">
        <v>18</v>
      </c>
      <c r="E18" s="15" t="s">
        <v>388</v>
      </c>
      <c r="F18" s="38"/>
      <c r="G18" s="38"/>
      <c r="H18" s="16">
        <f>DATE(2010,4,9)</f>
        <v>40277</v>
      </c>
      <c r="N18" s="42" t="s">
        <v>513</v>
      </c>
    </row>
    <row r="19" spans="1:14" s="21" customFormat="1" ht="15" customHeight="1" x14ac:dyDescent="0.35">
      <c r="A19" s="21" t="s">
        <v>284</v>
      </c>
      <c r="B19" s="21" t="s">
        <v>288</v>
      </c>
      <c r="D19" s="21" t="s">
        <v>18</v>
      </c>
      <c r="E19" s="15" t="s">
        <v>387</v>
      </c>
      <c r="H19" s="16">
        <f>DATE(2010,1,29)</f>
        <v>40207</v>
      </c>
      <c r="N19" s="42" t="s">
        <v>513</v>
      </c>
    </row>
    <row r="20" spans="1:14" s="21" customFormat="1" ht="15" customHeight="1" x14ac:dyDescent="0.35">
      <c r="A20" s="21" t="s">
        <v>284</v>
      </c>
      <c r="B20" s="21" t="s">
        <v>397</v>
      </c>
      <c r="D20" s="21" t="s">
        <v>18</v>
      </c>
      <c r="E20" s="31" t="s">
        <v>401</v>
      </c>
      <c r="F20" s="38"/>
      <c r="G20" s="38"/>
      <c r="H20" s="16">
        <f>DATE(2009,8,10)</f>
        <v>40035</v>
      </c>
      <c r="N20" s="42" t="s">
        <v>513</v>
      </c>
    </row>
    <row r="21" spans="1:14" s="21" customFormat="1" ht="15" customHeight="1" x14ac:dyDescent="0.35">
      <c r="A21" s="21" t="s">
        <v>284</v>
      </c>
      <c r="B21" s="21" t="s">
        <v>285</v>
      </c>
      <c r="D21" s="21" t="s">
        <v>18</v>
      </c>
      <c r="E21" s="36" t="s">
        <v>435</v>
      </c>
      <c r="F21" s="38"/>
      <c r="G21" s="38"/>
      <c r="H21" s="16">
        <f>DATE(2004,1,1)</f>
        <v>37987</v>
      </c>
      <c r="L21" s="45"/>
      <c r="N21" s="42" t="s">
        <v>513</v>
      </c>
    </row>
    <row r="22" spans="1:14" s="21" customFormat="1" ht="15" customHeight="1" x14ac:dyDescent="0.35">
      <c r="A22" s="21" t="s">
        <v>284</v>
      </c>
      <c r="B22" s="21" t="s">
        <v>434</v>
      </c>
      <c r="D22" s="21" t="s">
        <v>18</v>
      </c>
      <c r="E22" s="36" t="s">
        <v>432</v>
      </c>
      <c r="F22" s="37"/>
      <c r="G22" s="37"/>
      <c r="H22" s="16">
        <f>DATE(2000,1,1)</f>
        <v>36526</v>
      </c>
      <c r="L22" s="45"/>
      <c r="N22" s="42" t="s">
        <v>513</v>
      </c>
    </row>
    <row r="23" spans="1:14" s="21" customFormat="1" ht="15" customHeight="1" x14ac:dyDescent="0.35">
      <c r="A23" s="21" t="s">
        <v>284</v>
      </c>
      <c r="B23" s="21" t="s">
        <v>433</v>
      </c>
      <c r="D23" s="21" t="s">
        <v>18</v>
      </c>
      <c r="E23" s="31" t="s">
        <v>431</v>
      </c>
      <c r="F23" s="38"/>
      <c r="G23" s="38"/>
      <c r="H23" s="16">
        <f>DATE(2000,1,1)</f>
        <v>36526</v>
      </c>
      <c r="N23" s="42" t="s">
        <v>513</v>
      </c>
    </row>
    <row r="24" spans="1:14" ht="15" customHeight="1" x14ac:dyDescent="0.35">
      <c r="E24" s="12"/>
      <c r="H24" s="2"/>
    </row>
    <row r="25" spans="1:14" ht="15" customHeight="1" x14ac:dyDescent="0.35">
      <c r="E25" s="12"/>
      <c r="H25" s="2"/>
    </row>
    <row r="26" spans="1:14" ht="15" customHeight="1" x14ac:dyDescent="0.35">
      <c r="E26" s="14"/>
    </row>
    <row r="27" spans="1:14" ht="15" customHeight="1" x14ac:dyDescent="0.35">
      <c r="F27" s="9"/>
      <c r="G27" s="9"/>
      <c r="H27" s="2"/>
    </row>
    <row r="28" spans="1:14" ht="15" customHeight="1" x14ac:dyDescent="0.35">
      <c r="E28" s="19"/>
      <c r="H28" s="2"/>
    </row>
    <row r="29" spans="1:14" ht="15" customHeight="1" x14ac:dyDescent="0.35">
      <c r="E29" s="14"/>
      <c r="F29" s="7"/>
      <c r="G29" s="7"/>
      <c r="H29" s="2"/>
    </row>
    <row r="30" spans="1:14" ht="15" customHeight="1" x14ac:dyDescent="0.35">
      <c r="E30" s="19"/>
      <c r="H30" s="2"/>
    </row>
    <row r="31" spans="1:14" x14ac:dyDescent="0.35">
      <c r="E31" s="19"/>
      <c r="H31" s="2"/>
    </row>
    <row r="32" spans="1:14" x14ac:dyDescent="0.35">
      <c r="E32" s="19"/>
      <c r="F32" s="9"/>
      <c r="G32" s="7"/>
      <c r="H32" s="2"/>
    </row>
    <row r="33" spans="5:8" x14ac:dyDescent="0.35">
      <c r="E33" s="19"/>
      <c r="F33" s="7"/>
      <c r="G33" s="7"/>
      <c r="H33" s="2"/>
    </row>
    <row r="34" spans="5:8" x14ac:dyDescent="0.35">
      <c r="E34" s="19"/>
      <c r="F34" s="10"/>
      <c r="G34" s="8"/>
      <c r="H34" s="2"/>
    </row>
    <row r="35" spans="5:8" x14ac:dyDescent="0.35">
      <c r="E35" s="14"/>
      <c r="F35" s="7"/>
      <c r="G35" s="7"/>
      <c r="H35" s="2"/>
    </row>
    <row r="36" spans="5:8" x14ac:dyDescent="0.35">
      <c r="E36" s="14"/>
      <c r="H36" s="2"/>
    </row>
    <row r="37" spans="5:8" x14ac:dyDescent="0.35">
      <c r="E37" s="14"/>
      <c r="F37" s="7"/>
      <c r="G37" s="7"/>
      <c r="H37" s="2"/>
    </row>
    <row r="38" spans="5:8" x14ac:dyDescent="0.35">
      <c r="E38" s="12"/>
      <c r="F38" s="9"/>
      <c r="G38" s="7"/>
      <c r="H38" s="2"/>
    </row>
    <row r="39" spans="5:8" x14ac:dyDescent="0.35">
      <c r="E39" s="14"/>
      <c r="F39" s="7"/>
      <c r="G39" s="7"/>
      <c r="H39" s="2"/>
    </row>
    <row r="40" spans="5:8" x14ac:dyDescent="0.35">
      <c r="E40" s="12"/>
      <c r="F40" s="9"/>
      <c r="G40" s="7"/>
      <c r="H40" s="2"/>
    </row>
    <row r="41" spans="5:8" x14ac:dyDescent="0.35">
      <c r="E41" s="14"/>
      <c r="H41" s="2"/>
    </row>
    <row r="42" spans="5:8" x14ac:dyDescent="0.35">
      <c r="E42" s="14"/>
    </row>
    <row r="43" spans="5:8" x14ac:dyDescent="0.35">
      <c r="E43" s="14"/>
    </row>
    <row r="44" spans="5:8" x14ac:dyDescent="0.35">
      <c r="E44" s="14"/>
    </row>
    <row r="45" spans="5:8" x14ac:dyDescent="0.35">
      <c r="E45" s="14"/>
    </row>
    <row r="46" spans="5:8" x14ac:dyDescent="0.35">
      <c r="E46" s="14"/>
    </row>
    <row r="47" spans="5:8" x14ac:dyDescent="0.35">
      <c r="E47" s="14"/>
    </row>
    <row r="48" spans="5:8" x14ac:dyDescent="0.35">
      <c r="E48" s="14"/>
    </row>
    <row r="49" spans="5:5" x14ac:dyDescent="0.35">
      <c r="E49" s="14"/>
    </row>
    <row r="50" spans="5:5" x14ac:dyDescent="0.35">
      <c r="E50" s="14"/>
    </row>
    <row r="51" spans="5:5" x14ac:dyDescent="0.35">
      <c r="E51" s="14"/>
    </row>
    <row r="52" spans="5:5" x14ac:dyDescent="0.35">
      <c r="E52" s="14"/>
    </row>
    <row r="53" spans="5:5" x14ac:dyDescent="0.35">
      <c r="E53" s="14"/>
    </row>
    <row r="54" spans="5:5" x14ac:dyDescent="0.35">
      <c r="E54" s="14"/>
    </row>
    <row r="55" spans="5:5" x14ac:dyDescent="0.35">
      <c r="E55" s="14"/>
    </row>
    <row r="56" spans="5:5" x14ac:dyDescent="0.35">
      <c r="E56" s="14"/>
    </row>
    <row r="57" spans="5:5" x14ac:dyDescent="0.35">
      <c r="E57" s="14"/>
    </row>
    <row r="58" spans="5:5" x14ac:dyDescent="0.35">
      <c r="E58" s="14"/>
    </row>
    <row r="59" spans="5:5" x14ac:dyDescent="0.35">
      <c r="E59" s="14"/>
    </row>
    <row r="60" spans="5:5" x14ac:dyDescent="0.35">
      <c r="E60" s="14"/>
    </row>
    <row r="61" spans="5:5" x14ac:dyDescent="0.35">
      <c r="E61" s="14"/>
    </row>
    <row r="62" spans="5:5" x14ac:dyDescent="0.35">
      <c r="E62" s="14"/>
    </row>
    <row r="63" spans="5:5" x14ac:dyDescent="0.35">
      <c r="E63" s="14"/>
    </row>
    <row r="64" spans="5:5" x14ac:dyDescent="0.35">
      <c r="E64" s="14"/>
    </row>
    <row r="65" spans="5:5" x14ac:dyDescent="0.35">
      <c r="E65" s="14"/>
    </row>
    <row r="66" spans="5:5" x14ac:dyDescent="0.35">
      <c r="E66" s="14"/>
    </row>
    <row r="67" spans="5:5" x14ac:dyDescent="0.35">
      <c r="E67" s="14"/>
    </row>
    <row r="68" spans="5:5" x14ac:dyDescent="0.35">
      <c r="E68" s="14"/>
    </row>
    <row r="69" spans="5:5" x14ac:dyDescent="0.35">
      <c r="E69" s="14"/>
    </row>
    <row r="70" spans="5:5" x14ac:dyDescent="0.35">
      <c r="E70" s="14"/>
    </row>
    <row r="71" spans="5:5" x14ac:dyDescent="0.35">
      <c r="E71" s="14"/>
    </row>
    <row r="72" spans="5:5" x14ac:dyDescent="0.35">
      <c r="E72" s="14"/>
    </row>
    <row r="73" spans="5:5" x14ac:dyDescent="0.35">
      <c r="E73" s="14"/>
    </row>
    <row r="74" spans="5:5" x14ac:dyDescent="0.35">
      <c r="E74" s="14"/>
    </row>
    <row r="75" spans="5:5" x14ac:dyDescent="0.35">
      <c r="E75" s="14"/>
    </row>
    <row r="76" spans="5:5" x14ac:dyDescent="0.35">
      <c r="E76" s="14"/>
    </row>
    <row r="77" spans="5:5" x14ac:dyDescent="0.35">
      <c r="E77" s="14"/>
    </row>
    <row r="78" spans="5:5" x14ac:dyDescent="0.35">
      <c r="E78" s="14"/>
    </row>
    <row r="79" spans="5:5" x14ac:dyDescent="0.35">
      <c r="E79" s="14"/>
    </row>
    <row r="80" spans="5:5" x14ac:dyDescent="0.35">
      <c r="E80" s="14"/>
    </row>
    <row r="81" spans="5:5" x14ac:dyDescent="0.35">
      <c r="E81" s="14"/>
    </row>
    <row r="82" spans="5:5" x14ac:dyDescent="0.35">
      <c r="E82" s="14"/>
    </row>
    <row r="83" spans="5:5" x14ac:dyDescent="0.35">
      <c r="E83" s="14"/>
    </row>
    <row r="84" spans="5:5" x14ac:dyDescent="0.35">
      <c r="E84" s="14"/>
    </row>
    <row r="85" spans="5:5" x14ac:dyDescent="0.35">
      <c r="E85" s="14"/>
    </row>
    <row r="86" spans="5:5" x14ac:dyDescent="0.35">
      <c r="E86" s="14"/>
    </row>
    <row r="87" spans="5:5" x14ac:dyDescent="0.35">
      <c r="E87" s="14"/>
    </row>
    <row r="88" spans="5:5" x14ac:dyDescent="0.35">
      <c r="E88" s="14"/>
    </row>
    <row r="89" spans="5:5" x14ac:dyDescent="0.35">
      <c r="E89" s="14"/>
    </row>
    <row r="90" spans="5:5" x14ac:dyDescent="0.35">
      <c r="E90" s="14"/>
    </row>
    <row r="91" spans="5:5" x14ac:dyDescent="0.35">
      <c r="E91" s="14"/>
    </row>
    <row r="92" spans="5:5" x14ac:dyDescent="0.35">
      <c r="E92" s="14"/>
    </row>
    <row r="93" spans="5:5" x14ac:dyDescent="0.35">
      <c r="E93" s="14"/>
    </row>
    <row r="94" spans="5:5" x14ac:dyDescent="0.35">
      <c r="E94" s="14"/>
    </row>
    <row r="95" spans="5:5" x14ac:dyDescent="0.35">
      <c r="E95" s="14"/>
    </row>
    <row r="96" spans="5:5" x14ac:dyDescent="0.35">
      <c r="E96" s="14"/>
    </row>
    <row r="97" spans="5:5" x14ac:dyDescent="0.35">
      <c r="E97" s="14"/>
    </row>
    <row r="98" spans="5:5" x14ac:dyDescent="0.35">
      <c r="E98" s="14"/>
    </row>
    <row r="99" spans="5:5" x14ac:dyDescent="0.35">
      <c r="E99" s="14"/>
    </row>
    <row r="100" spans="5:5" x14ac:dyDescent="0.35">
      <c r="E100" s="14"/>
    </row>
    <row r="101" spans="5:5" x14ac:dyDescent="0.35">
      <c r="E101" s="14"/>
    </row>
    <row r="102" spans="5:5" x14ac:dyDescent="0.35">
      <c r="E102" s="14"/>
    </row>
    <row r="103" spans="5:5" x14ac:dyDescent="0.35">
      <c r="E103" s="14"/>
    </row>
    <row r="104" spans="5:5" x14ac:dyDescent="0.35">
      <c r="E104" s="14"/>
    </row>
    <row r="105" spans="5:5" x14ac:dyDescent="0.35">
      <c r="E105" s="14"/>
    </row>
    <row r="106" spans="5:5" x14ac:dyDescent="0.35">
      <c r="E106" s="14"/>
    </row>
    <row r="107" spans="5:5" x14ac:dyDescent="0.35">
      <c r="E107" s="14"/>
    </row>
    <row r="108" spans="5:5" x14ac:dyDescent="0.35">
      <c r="E108" s="14"/>
    </row>
    <row r="109" spans="5:5" x14ac:dyDescent="0.35">
      <c r="E109" s="14"/>
    </row>
    <row r="110" spans="5:5" x14ac:dyDescent="0.35">
      <c r="E110" s="14"/>
    </row>
    <row r="111" spans="5:5" x14ac:dyDescent="0.35">
      <c r="E111" s="14"/>
    </row>
    <row r="112" spans="5:5" x14ac:dyDescent="0.35">
      <c r="E112" s="14"/>
    </row>
    <row r="113" spans="5:5" x14ac:dyDescent="0.35">
      <c r="E113" s="14"/>
    </row>
    <row r="114" spans="5:5" x14ac:dyDescent="0.35">
      <c r="E114" s="14"/>
    </row>
    <row r="115" spans="5:5" x14ac:dyDescent="0.35">
      <c r="E115" s="14"/>
    </row>
    <row r="116" spans="5:5" x14ac:dyDescent="0.35">
      <c r="E116" s="14"/>
    </row>
    <row r="117" spans="5:5" x14ac:dyDescent="0.35">
      <c r="E117" s="14"/>
    </row>
    <row r="118" spans="5:5" x14ac:dyDescent="0.35">
      <c r="E118" s="14"/>
    </row>
    <row r="119" spans="5:5" x14ac:dyDescent="0.35">
      <c r="E119" s="14"/>
    </row>
    <row r="120" spans="5:5" x14ac:dyDescent="0.35">
      <c r="E120" s="14"/>
    </row>
    <row r="121" spans="5:5" x14ac:dyDescent="0.35">
      <c r="E121" s="14"/>
    </row>
    <row r="122" spans="5:5" x14ac:dyDescent="0.35">
      <c r="E122" s="14"/>
    </row>
    <row r="123" spans="5:5" x14ac:dyDescent="0.35">
      <c r="E123" s="14"/>
    </row>
    <row r="124" spans="5:5" x14ac:dyDescent="0.35">
      <c r="E124" s="14"/>
    </row>
    <row r="125" spans="5:5" x14ac:dyDescent="0.35">
      <c r="E125" s="14"/>
    </row>
    <row r="126" spans="5:5" x14ac:dyDescent="0.35">
      <c r="E126" s="14"/>
    </row>
    <row r="127" spans="5:5" x14ac:dyDescent="0.35">
      <c r="E127" s="14"/>
    </row>
    <row r="128" spans="5:5" x14ac:dyDescent="0.35">
      <c r="E128" s="14"/>
    </row>
    <row r="129" spans="5:5" x14ac:dyDescent="0.35">
      <c r="E129" s="14"/>
    </row>
    <row r="130" spans="5:5" x14ac:dyDescent="0.35">
      <c r="E130" s="14"/>
    </row>
    <row r="131" spans="5:5" x14ac:dyDescent="0.35">
      <c r="E131" s="14"/>
    </row>
    <row r="132" spans="5:5" x14ac:dyDescent="0.35">
      <c r="E132" s="14"/>
    </row>
    <row r="133" spans="5:5" x14ac:dyDescent="0.35">
      <c r="E133" s="14"/>
    </row>
    <row r="134" spans="5:5" x14ac:dyDescent="0.35">
      <c r="E134" s="14"/>
    </row>
    <row r="135" spans="5:5" x14ac:dyDescent="0.35">
      <c r="E135" s="14"/>
    </row>
    <row r="136" spans="5:5" x14ac:dyDescent="0.35">
      <c r="E136" s="14"/>
    </row>
    <row r="137" spans="5:5" x14ac:dyDescent="0.35">
      <c r="E137" s="14"/>
    </row>
    <row r="138" spans="5:5" x14ac:dyDescent="0.35">
      <c r="E138" s="14"/>
    </row>
    <row r="139" spans="5:5" x14ac:dyDescent="0.35">
      <c r="E139" s="14"/>
    </row>
    <row r="140" spans="5:5" x14ac:dyDescent="0.35">
      <c r="E140" s="14"/>
    </row>
    <row r="141" spans="5:5" x14ac:dyDescent="0.35">
      <c r="E141" s="14"/>
    </row>
    <row r="142" spans="5:5" x14ac:dyDescent="0.35">
      <c r="E142" s="14"/>
    </row>
    <row r="143" spans="5:5" x14ac:dyDescent="0.35">
      <c r="E143" s="14"/>
    </row>
    <row r="144" spans="5:5" x14ac:dyDescent="0.35">
      <c r="E144" s="14"/>
    </row>
    <row r="145" spans="5:5" x14ac:dyDescent="0.35">
      <c r="E145" s="14"/>
    </row>
    <row r="146" spans="5:5" x14ac:dyDescent="0.35">
      <c r="E146" s="14"/>
    </row>
    <row r="147" spans="5:5" x14ac:dyDescent="0.35">
      <c r="E147" s="14"/>
    </row>
    <row r="148" spans="5:5" x14ac:dyDescent="0.35">
      <c r="E148" s="14"/>
    </row>
    <row r="149" spans="5:5" x14ac:dyDescent="0.35">
      <c r="E149" s="14"/>
    </row>
    <row r="150" spans="5:5" x14ac:dyDescent="0.35">
      <c r="E150" s="14"/>
    </row>
    <row r="151" spans="5:5" x14ac:dyDescent="0.35">
      <c r="E151" s="14"/>
    </row>
    <row r="152" spans="5:5" x14ac:dyDescent="0.35">
      <c r="E152" s="14"/>
    </row>
    <row r="153" spans="5:5" x14ac:dyDescent="0.35">
      <c r="E153" s="14"/>
    </row>
    <row r="154" spans="5:5" x14ac:dyDescent="0.35">
      <c r="E154" s="14"/>
    </row>
    <row r="155" spans="5:5" x14ac:dyDescent="0.35">
      <c r="E155" s="14"/>
    </row>
    <row r="156" spans="5:5" x14ac:dyDescent="0.35">
      <c r="E156" s="14"/>
    </row>
    <row r="157" spans="5:5" x14ac:dyDescent="0.35">
      <c r="E157" s="14"/>
    </row>
    <row r="158" spans="5:5" x14ac:dyDescent="0.35">
      <c r="E158" s="14"/>
    </row>
    <row r="159" spans="5:5" x14ac:dyDescent="0.35">
      <c r="E159" s="14"/>
    </row>
    <row r="160" spans="5:5" x14ac:dyDescent="0.35">
      <c r="E160" s="14"/>
    </row>
    <row r="161" spans="5:5" x14ac:dyDescent="0.35">
      <c r="E161" s="14"/>
    </row>
    <row r="162" spans="5:5" x14ac:dyDescent="0.35">
      <c r="E162" s="14"/>
    </row>
    <row r="163" spans="5:5" x14ac:dyDescent="0.35">
      <c r="E163" s="14"/>
    </row>
    <row r="164" spans="5:5" x14ac:dyDescent="0.35">
      <c r="E164" s="14"/>
    </row>
    <row r="165" spans="5:5" x14ac:dyDescent="0.35">
      <c r="E165" s="14"/>
    </row>
    <row r="166" spans="5:5" x14ac:dyDescent="0.35">
      <c r="E166" s="14"/>
    </row>
    <row r="167" spans="5:5" x14ac:dyDescent="0.35">
      <c r="E167" s="14"/>
    </row>
    <row r="168" spans="5:5" x14ac:dyDescent="0.35">
      <c r="E168" s="14"/>
    </row>
    <row r="169" spans="5:5" x14ac:dyDescent="0.35">
      <c r="E169" s="14"/>
    </row>
    <row r="170" spans="5:5" x14ac:dyDescent="0.35">
      <c r="E170" s="14"/>
    </row>
    <row r="171" spans="5:5" x14ac:dyDescent="0.35">
      <c r="E171" s="14"/>
    </row>
    <row r="172" spans="5:5" x14ac:dyDescent="0.35">
      <c r="E172" s="14"/>
    </row>
    <row r="173" spans="5:5" x14ac:dyDescent="0.35">
      <c r="E173" s="14"/>
    </row>
    <row r="174" spans="5:5" x14ac:dyDescent="0.35">
      <c r="E174" s="14"/>
    </row>
    <row r="175" spans="5:5" x14ac:dyDescent="0.35">
      <c r="E175" s="14"/>
    </row>
    <row r="176" spans="5:5" x14ac:dyDescent="0.35">
      <c r="E176" s="14"/>
    </row>
    <row r="177" spans="5:5" x14ac:dyDescent="0.35">
      <c r="E177" s="14"/>
    </row>
    <row r="178" spans="5:5" x14ac:dyDescent="0.35">
      <c r="E178" s="14"/>
    </row>
    <row r="179" spans="5:5" x14ac:dyDescent="0.35">
      <c r="E179" s="14"/>
    </row>
    <row r="180" spans="5:5" x14ac:dyDescent="0.35">
      <c r="E180" s="14"/>
    </row>
    <row r="181" spans="5:5" x14ac:dyDescent="0.35">
      <c r="E181" s="14"/>
    </row>
    <row r="182" spans="5:5" x14ac:dyDescent="0.35">
      <c r="E182" s="14"/>
    </row>
    <row r="183" spans="5:5" x14ac:dyDescent="0.35">
      <c r="E183" s="14"/>
    </row>
    <row r="184" spans="5:5" x14ac:dyDescent="0.35">
      <c r="E184" s="14"/>
    </row>
    <row r="185" spans="5:5" x14ac:dyDescent="0.35">
      <c r="E185" s="14"/>
    </row>
    <row r="186" spans="5:5" x14ac:dyDescent="0.35">
      <c r="E186" s="14"/>
    </row>
    <row r="187" spans="5:5" x14ac:dyDescent="0.35">
      <c r="E187" s="14"/>
    </row>
    <row r="188" spans="5:5" x14ac:dyDescent="0.35">
      <c r="E188" s="14"/>
    </row>
    <row r="189" spans="5:5" x14ac:dyDescent="0.35">
      <c r="E189" s="14"/>
    </row>
    <row r="190" spans="5:5" x14ac:dyDescent="0.35">
      <c r="E190" s="14"/>
    </row>
    <row r="191" spans="5:5" x14ac:dyDescent="0.35">
      <c r="E191" s="14"/>
    </row>
    <row r="192" spans="5:5" x14ac:dyDescent="0.35">
      <c r="E192" s="14"/>
    </row>
    <row r="193" spans="5:5" x14ac:dyDescent="0.35">
      <c r="E193" s="14"/>
    </row>
    <row r="194" spans="5:5" x14ac:dyDescent="0.35">
      <c r="E194" s="14"/>
    </row>
    <row r="195" spans="5:5" x14ac:dyDescent="0.35">
      <c r="E195" s="14"/>
    </row>
    <row r="196" spans="5:5" x14ac:dyDescent="0.35">
      <c r="E196" s="14"/>
    </row>
    <row r="197" spans="5:5" x14ac:dyDescent="0.35">
      <c r="E197" s="14"/>
    </row>
    <row r="198" spans="5:5" x14ac:dyDescent="0.35">
      <c r="E198" s="14"/>
    </row>
    <row r="199" spans="5:5" x14ac:dyDescent="0.35">
      <c r="E199" s="14"/>
    </row>
    <row r="200" spans="5:5" x14ac:dyDescent="0.35">
      <c r="E200" s="14"/>
    </row>
    <row r="201" spans="5:5" x14ac:dyDescent="0.35">
      <c r="E201" s="14"/>
    </row>
    <row r="202" spans="5:5" x14ac:dyDescent="0.35">
      <c r="E202" s="14"/>
    </row>
    <row r="203" spans="5:5" x14ac:dyDescent="0.35">
      <c r="E203" s="14"/>
    </row>
    <row r="204" spans="5:5" x14ac:dyDescent="0.35">
      <c r="E204" s="14"/>
    </row>
    <row r="205" spans="5:5" x14ac:dyDescent="0.35">
      <c r="E205" s="14"/>
    </row>
    <row r="206" spans="5:5" x14ac:dyDescent="0.35">
      <c r="E206" s="14"/>
    </row>
    <row r="207" spans="5:5" x14ac:dyDescent="0.35">
      <c r="E207" s="14"/>
    </row>
    <row r="208" spans="5:5" x14ac:dyDescent="0.35">
      <c r="E208" s="14"/>
    </row>
    <row r="209" spans="5:5" x14ac:dyDescent="0.35">
      <c r="E209" s="14"/>
    </row>
    <row r="210" spans="5:5" x14ac:dyDescent="0.35">
      <c r="E210" s="14"/>
    </row>
    <row r="211" spans="5:5" x14ac:dyDescent="0.35">
      <c r="E211" s="14"/>
    </row>
    <row r="212" spans="5:5" x14ac:dyDescent="0.35">
      <c r="E212" s="14"/>
    </row>
    <row r="213" spans="5:5" x14ac:dyDescent="0.35">
      <c r="E213" s="14"/>
    </row>
    <row r="214" spans="5:5" x14ac:dyDescent="0.35">
      <c r="E214" s="14"/>
    </row>
    <row r="215" spans="5:5" x14ac:dyDescent="0.35">
      <c r="E215" s="14"/>
    </row>
    <row r="216" spans="5:5" x14ac:dyDescent="0.35">
      <c r="E216" s="14"/>
    </row>
    <row r="217" spans="5:5" x14ac:dyDescent="0.35">
      <c r="E217" s="14"/>
    </row>
    <row r="218" spans="5:5" x14ac:dyDescent="0.35">
      <c r="E218" s="14"/>
    </row>
    <row r="219" spans="5:5" x14ac:dyDescent="0.35">
      <c r="E219" s="14"/>
    </row>
    <row r="220" spans="5:5" x14ac:dyDescent="0.35">
      <c r="E220" s="14"/>
    </row>
    <row r="221" spans="5:5" x14ac:dyDescent="0.35">
      <c r="E221" s="14"/>
    </row>
    <row r="222" spans="5:5" x14ac:dyDescent="0.35">
      <c r="E222" s="14"/>
    </row>
    <row r="223" spans="5:5" x14ac:dyDescent="0.35">
      <c r="E223" s="14"/>
    </row>
    <row r="224" spans="5:5" x14ac:dyDescent="0.35">
      <c r="E224" s="14"/>
    </row>
    <row r="225" spans="5:5" x14ac:dyDescent="0.35">
      <c r="E225" s="14"/>
    </row>
    <row r="226" spans="5:5" x14ac:dyDescent="0.35">
      <c r="E226" s="14"/>
    </row>
    <row r="227" spans="5:5" x14ac:dyDescent="0.35">
      <c r="E227" s="14"/>
    </row>
    <row r="228" spans="5:5" x14ac:dyDescent="0.35">
      <c r="E228" s="14"/>
    </row>
    <row r="229" spans="5:5" x14ac:dyDescent="0.35">
      <c r="E229" s="14"/>
    </row>
    <row r="230" spans="5:5" x14ac:dyDescent="0.35">
      <c r="E230" s="14"/>
    </row>
    <row r="231" spans="5:5" x14ac:dyDescent="0.35">
      <c r="E231" s="14"/>
    </row>
    <row r="232" spans="5:5" x14ac:dyDescent="0.35">
      <c r="E232" s="14"/>
    </row>
    <row r="233" spans="5:5" x14ac:dyDescent="0.35">
      <c r="E233" s="14"/>
    </row>
    <row r="234" spans="5:5" x14ac:dyDescent="0.35">
      <c r="E234" s="14"/>
    </row>
    <row r="235" spans="5:5" x14ac:dyDescent="0.35">
      <c r="E235" s="14"/>
    </row>
    <row r="236" spans="5:5" x14ac:dyDescent="0.35">
      <c r="E236" s="14"/>
    </row>
    <row r="237" spans="5:5" x14ac:dyDescent="0.35">
      <c r="E237" s="14"/>
    </row>
    <row r="238" spans="5:5" x14ac:dyDescent="0.35">
      <c r="E238" s="14"/>
    </row>
    <row r="239" spans="5:5" x14ac:dyDescent="0.35">
      <c r="E239" s="14"/>
    </row>
    <row r="240" spans="5:5" x14ac:dyDescent="0.35">
      <c r="E240" s="14"/>
    </row>
    <row r="241" spans="5:5" x14ac:dyDescent="0.35">
      <c r="E241" s="14"/>
    </row>
    <row r="242" spans="5:5" x14ac:dyDescent="0.35">
      <c r="E242" s="14"/>
    </row>
    <row r="243" spans="5:5" x14ac:dyDescent="0.35">
      <c r="E243" s="14"/>
    </row>
    <row r="244" spans="5:5" x14ac:dyDescent="0.35">
      <c r="E244" s="14"/>
    </row>
    <row r="245" spans="5:5" x14ac:dyDescent="0.35">
      <c r="E245" s="14"/>
    </row>
    <row r="246" spans="5:5" x14ac:dyDescent="0.35">
      <c r="E246" s="14"/>
    </row>
    <row r="247" spans="5:5" x14ac:dyDescent="0.35">
      <c r="E247" s="14"/>
    </row>
    <row r="248" spans="5:5" x14ac:dyDescent="0.35">
      <c r="E248" s="14"/>
    </row>
    <row r="249" spans="5:5" x14ac:dyDescent="0.35">
      <c r="E249" s="14"/>
    </row>
    <row r="250" spans="5:5" x14ac:dyDescent="0.35">
      <c r="E250" s="14"/>
    </row>
    <row r="251" spans="5:5" x14ac:dyDescent="0.35">
      <c r="E251" s="14"/>
    </row>
    <row r="252" spans="5:5" x14ac:dyDescent="0.35">
      <c r="E252" s="14"/>
    </row>
    <row r="253" spans="5:5" x14ac:dyDescent="0.35">
      <c r="E253" s="14"/>
    </row>
    <row r="254" spans="5:5" x14ac:dyDescent="0.35">
      <c r="E254" s="14"/>
    </row>
    <row r="255" spans="5:5" x14ac:dyDescent="0.35">
      <c r="E255" s="14"/>
    </row>
    <row r="256" spans="5:5" x14ac:dyDescent="0.35">
      <c r="E256" s="14"/>
    </row>
    <row r="257" spans="5:5" x14ac:dyDescent="0.35">
      <c r="E257" s="14"/>
    </row>
    <row r="258" spans="5:5" x14ac:dyDescent="0.35">
      <c r="E258" s="14"/>
    </row>
    <row r="259" spans="5:5" x14ac:dyDescent="0.35">
      <c r="E259" s="14"/>
    </row>
    <row r="260" spans="5:5" x14ac:dyDescent="0.35">
      <c r="E260" s="14"/>
    </row>
    <row r="261" spans="5:5" x14ac:dyDescent="0.35">
      <c r="E261" s="14"/>
    </row>
    <row r="262" spans="5:5" x14ac:dyDescent="0.35">
      <c r="E262" s="14"/>
    </row>
    <row r="263" spans="5:5" x14ac:dyDescent="0.35">
      <c r="E263" s="14"/>
    </row>
    <row r="264" spans="5:5" x14ac:dyDescent="0.35">
      <c r="E264" s="14"/>
    </row>
    <row r="265" spans="5:5" x14ac:dyDescent="0.35">
      <c r="E265" s="14"/>
    </row>
    <row r="266" spans="5:5" x14ac:dyDescent="0.35">
      <c r="E266" s="14"/>
    </row>
    <row r="267" spans="5:5" x14ac:dyDescent="0.35">
      <c r="E267" s="14"/>
    </row>
    <row r="268" spans="5:5" x14ac:dyDescent="0.35">
      <c r="E268" s="14"/>
    </row>
    <row r="269" spans="5:5" x14ac:dyDescent="0.35">
      <c r="E269" s="14"/>
    </row>
    <row r="270" spans="5:5" x14ac:dyDescent="0.35">
      <c r="E270" s="14"/>
    </row>
    <row r="271" spans="5:5" x14ac:dyDescent="0.35">
      <c r="E271" s="14"/>
    </row>
    <row r="272" spans="5:5" x14ac:dyDescent="0.35">
      <c r="E272" s="14"/>
    </row>
    <row r="273" spans="5:5" x14ac:dyDescent="0.35">
      <c r="E273" s="14"/>
    </row>
    <row r="274" spans="5:5" x14ac:dyDescent="0.35">
      <c r="E274" s="14"/>
    </row>
    <row r="275" spans="5:5" x14ac:dyDescent="0.35">
      <c r="E275" s="14"/>
    </row>
    <row r="276" spans="5:5" x14ac:dyDescent="0.35">
      <c r="E276" s="14"/>
    </row>
    <row r="277" spans="5:5" x14ac:dyDescent="0.35">
      <c r="E277" s="14"/>
    </row>
    <row r="278" spans="5:5" x14ac:dyDescent="0.35">
      <c r="E278" s="14"/>
    </row>
    <row r="279" spans="5:5" x14ac:dyDescent="0.35">
      <c r="E279" s="14"/>
    </row>
    <row r="280" spans="5:5" x14ac:dyDescent="0.35">
      <c r="E280" s="14"/>
    </row>
    <row r="281" spans="5:5" x14ac:dyDescent="0.35">
      <c r="E281" s="14"/>
    </row>
    <row r="282" spans="5:5" x14ac:dyDescent="0.35">
      <c r="E282" s="14"/>
    </row>
    <row r="283" spans="5:5" x14ac:dyDescent="0.35">
      <c r="E283" s="14"/>
    </row>
    <row r="284" spans="5:5" x14ac:dyDescent="0.35">
      <c r="E284" s="14"/>
    </row>
    <row r="285" spans="5:5" x14ac:dyDescent="0.35">
      <c r="E285" s="14"/>
    </row>
    <row r="286" spans="5:5" x14ac:dyDescent="0.35">
      <c r="E286" s="14"/>
    </row>
    <row r="287" spans="5:5" x14ac:dyDescent="0.35">
      <c r="E287" s="14"/>
    </row>
    <row r="288" spans="5:5" x14ac:dyDescent="0.35">
      <c r="E288" s="14"/>
    </row>
    <row r="289" spans="5:5" x14ac:dyDescent="0.35">
      <c r="E289" s="14"/>
    </row>
    <row r="290" spans="5:5" x14ac:dyDescent="0.35">
      <c r="E290" s="14"/>
    </row>
    <row r="291" spans="5:5" x14ac:dyDescent="0.35">
      <c r="E291" s="14"/>
    </row>
    <row r="292" spans="5:5" x14ac:dyDescent="0.35">
      <c r="E292" s="14"/>
    </row>
    <row r="293" spans="5:5" x14ac:dyDescent="0.35">
      <c r="E293" s="14"/>
    </row>
    <row r="294" spans="5:5" x14ac:dyDescent="0.35">
      <c r="E294" s="14"/>
    </row>
    <row r="295" spans="5:5" x14ac:dyDescent="0.35">
      <c r="E295" s="14"/>
    </row>
    <row r="296" spans="5:5" x14ac:dyDescent="0.35">
      <c r="E296" s="14"/>
    </row>
    <row r="297" spans="5:5" x14ac:dyDescent="0.35">
      <c r="E297" s="14"/>
    </row>
    <row r="298" spans="5:5" x14ac:dyDescent="0.35">
      <c r="E298" s="14"/>
    </row>
    <row r="299" spans="5:5" x14ac:dyDescent="0.35">
      <c r="E299" s="14"/>
    </row>
    <row r="300" spans="5:5" x14ac:dyDescent="0.35">
      <c r="E300" s="14"/>
    </row>
    <row r="301" spans="5:5" x14ac:dyDescent="0.35">
      <c r="E301" s="14"/>
    </row>
    <row r="302" spans="5:5" x14ac:dyDescent="0.35">
      <c r="E302" s="14"/>
    </row>
    <row r="303" spans="5:5" x14ac:dyDescent="0.35">
      <c r="E303" s="14"/>
    </row>
    <row r="304" spans="5:5" x14ac:dyDescent="0.35">
      <c r="E304" s="14"/>
    </row>
    <row r="305" spans="5:5" x14ac:dyDescent="0.35">
      <c r="E305" s="14"/>
    </row>
    <row r="306" spans="5:5" x14ac:dyDescent="0.35">
      <c r="E306" s="14"/>
    </row>
    <row r="307" spans="5:5" x14ac:dyDescent="0.35">
      <c r="E307" s="14"/>
    </row>
    <row r="308" spans="5:5" x14ac:dyDescent="0.35">
      <c r="E308" s="14"/>
    </row>
    <row r="309" spans="5:5" x14ac:dyDescent="0.35">
      <c r="E309" s="14"/>
    </row>
    <row r="310" spans="5:5" x14ac:dyDescent="0.35">
      <c r="E310" s="14"/>
    </row>
    <row r="311" spans="5:5" x14ac:dyDescent="0.35">
      <c r="E311" s="14"/>
    </row>
    <row r="312" spans="5:5" x14ac:dyDescent="0.35">
      <c r="E312" s="14"/>
    </row>
    <row r="313" spans="5:5" x14ac:dyDescent="0.35">
      <c r="E313" s="14"/>
    </row>
    <row r="314" spans="5:5" x14ac:dyDescent="0.35">
      <c r="E314" s="14"/>
    </row>
    <row r="315" spans="5:5" x14ac:dyDescent="0.35">
      <c r="E315" s="14"/>
    </row>
    <row r="316" spans="5:5" x14ac:dyDescent="0.35">
      <c r="E316" s="14"/>
    </row>
    <row r="317" spans="5:5" x14ac:dyDescent="0.35">
      <c r="E317" s="14"/>
    </row>
    <row r="318" spans="5:5" x14ac:dyDescent="0.35">
      <c r="E318" s="14"/>
    </row>
    <row r="319" spans="5:5" x14ac:dyDescent="0.35">
      <c r="E319" s="14"/>
    </row>
    <row r="320" spans="5:5" x14ac:dyDescent="0.35">
      <c r="E320" s="14"/>
    </row>
    <row r="321" spans="5:5" x14ac:dyDescent="0.35">
      <c r="E321" s="14"/>
    </row>
    <row r="322" spans="5:5" x14ac:dyDescent="0.35">
      <c r="E322" s="14"/>
    </row>
    <row r="323" spans="5:5" x14ac:dyDescent="0.35">
      <c r="E323" s="14"/>
    </row>
    <row r="324" spans="5:5" x14ac:dyDescent="0.35">
      <c r="E324" s="14"/>
    </row>
    <row r="325" spans="5:5" x14ac:dyDescent="0.35">
      <c r="E325" s="14"/>
    </row>
    <row r="326" spans="5:5" x14ac:dyDescent="0.35">
      <c r="E326" s="14"/>
    </row>
    <row r="327" spans="5:5" x14ac:dyDescent="0.35">
      <c r="E327" s="14"/>
    </row>
    <row r="328" spans="5:5" x14ac:dyDescent="0.35">
      <c r="E328" s="14"/>
    </row>
    <row r="329" spans="5:5" x14ac:dyDescent="0.35">
      <c r="E329" s="14"/>
    </row>
    <row r="330" spans="5:5" x14ac:dyDescent="0.35">
      <c r="E330" s="14"/>
    </row>
    <row r="331" spans="5:5" x14ac:dyDescent="0.35">
      <c r="E331" s="14"/>
    </row>
    <row r="332" spans="5:5" x14ac:dyDescent="0.35">
      <c r="E332" s="14"/>
    </row>
    <row r="333" spans="5:5" x14ac:dyDescent="0.35">
      <c r="E333" s="14"/>
    </row>
    <row r="334" spans="5:5" x14ac:dyDescent="0.35">
      <c r="E334" s="14"/>
    </row>
    <row r="335" spans="5:5" x14ac:dyDescent="0.35">
      <c r="E335" s="14"/>
    </row>
    <row r="336" spans="5:5" x14ac:dyDescent="0.35">
      <c r="E336" s="14"/>
    </row>
    <row r="337" spans="5:5" x14ac:dyDescent="0.35">
      <c r="E337" s="14"/>
    </row>
    <row r="338" spans="5:5" x14ac:dyDescent="0.35">
      <c r="E338" s="14"/>
    </row>
    <row r="339" spans="5:5" x14ac:dyDescent="0.35">
      <c r="E339" s="14"/>
    </row>
    <row r="340" spans="5:5" x14ac:dyDescent="0.35">
      <c r="E340" s="14"/>
    </row>
    <row r="341" spans="5:5" x14ac:dyDescent="0.35">
      <c r="E341" s="14"/>
    </row>
    <row r="342" spans="5:5" x14ac:dyDescent="0.35">
      <c r="E342" s="14"/>
    </row>
    <row r="343" spans="5:5" x14ac:dyDescent="0.35">
      <c r="E343" s="14"/>
    </row>
    <row r="344" spans="5:5" x14ac:dyDescent="0.35">
      <c r="E344" s="14"/>
    </row>
    <row r="345" spans="5:5" x14ac:dyDescent="0.35">
      <c r="E345" s="14"/>
    </row>
    <row r="346" spans="5:5" x14ac:dyDescent="0.35">
      <c r="E346" s="14"/>
    </row>
    <row r="347" spans="5:5" x14ac:dyDescent="0.35">
      <c r="E347" s="14"/>
    </row>
    <row r="348" spans="5:5" x14ac:dyDescent="0.35">
      <c r="E348" s="14"/>
    </row>
    <row r="349" spans="5:5" x14ac:dyDescent="0.35">
      <c r="E349" s="14"/>
    </row>
    <row r="350" spans="5:5" x14ac:dyDescent="0.35">
      <c r="E350" s="14"/>
    </row>
    <row r="351" spans="5:5" x14ac:dyDescent="0.35">
      <c r="E351" s="14"/>
    </row>
    <row r="352" spans="5:5" x14ac:dyDescent="0.35">
      <c r="E352" s="14"/>
    </row>
    <row r="353" spans="5:5" x14ac:dyDescent="0.35">
      <c r="E353" s="14"/>
    </row>
    <row r="354" spans="5:5" x14ac:dyDescent="0.35">
      <c r="E354" s="14"/>
    </row>
    <row r="355" spans="5:5" x14ac:dyDescent="0.35">
      <c r="E355" s="14"/>
    </row>
    <row r="356" spans="5:5" x14ac:dyDescent="0.35">
      <c r="E356" s="14"/>
    </row>
    <row r="357" spans="5:5" x14ac:dyDescent="0.35">
      <c r="E357" s="14"/>
    </row>
    <row r="358" spans="5:5" x14ac:dyDescent="0.35">
      <c r="E358" s="14"/>
    </row>
    <row r="359" spans="5:5" x14ac:dyDescent="0.35">
      <c r="E359" s="14"/>
    </row>
    <row r="360" spans="5:5" x14ac:dyDescent="0.35">
      <c r="E360" s="14"/>
    </row>
    <row r="361" spans="5:5" x14ac:dyDescent="0.35">
      <c r="E361" s="14"/>
    </row>
    <row r="362" spans="5:5" x14ac:dyDescent="0.35">
      <c r="E362" s="14"/>
    </row>
    <row r="363" spans="5:5" x14ac:dyDescent="0.35">
      <c r="E363" s="14"/>
    </row>
    <row r="364" spans="5:5" x14ac:dyDescent="0.35">
      <c r="E364" s="14"/>
    </row>
    <row r="365" spans="5:5" x14ac:dyDescent="0.35">
      <c r="E365" s="14"/>
    </row>
    <row r="366" spans="5:5" x14ac:dyDescent="0.35">
      <c r="E366" s="14"/>
    </row>
    <row r="367" spans="5:5" x14ac:dyDescent="0.35">
      <c r="E367" s="14"/>
    </row>
    <row r="368" spans="5:5" x14ac:dyDescent="0.35">
      <c r="E368" s="14"/>
    </row>
    <row r="369" spans="5:5" x14ac:dyDescent="0.35">
      <c r="E369" s="14"/>
    </row>
    <row r="370" spans="5:5" x14ac:dyDescent="0.35">
      <c r="E370" s="14"/>
    </row>
    <row r="371" spans="5:5" x14ac:dyDescent="0.35">
      <c r="E371" s="14"/>
    </row>
    <row r="372" spans="5:5" x14ac:dyDescent="0.35">
      <c r="E372" s="14"/>
    </row>
    <row r="373" spans="5:5" x14ac:dyDescent="0.35">
      <c r="E373" s="14"/>
    </row>
    <row r="374" spans="5:5" x14ac:dyDescent="0.35">
      <c r="E374" s="14"/>
    </row>
    <row r="375" spans="5:5" x14ac:dyDescent="0.35">
      <c r="E375" s="14"/>
    </row>
    <row r="376" spans="5:5" x14ac:dyDescent="0.35">
      <c r="E376" s="14"/>
    </row>
    <row r="377" spans="5:5" x14ac:dyDescent="0.35">
      <c r="E377" s="14"/>
    </row>
    <row r="378" spans="5:5" x14ac:dyDescent="0.35">
      <c r="E378" s="14"/>
    </row>
    <row r="379" spans="5:5" x14ac:dyDescent="0.35">
      <c r="E379" s="14"/>
    </row>
    <row r="380" spans="5:5" x14ac:dyDescent="0.35">
      <c r="E380" s="14"/>
    </row>
    <row r="381" spans="5:5" x14ac:dyDescent="0.35">
      <c r="E381" s="14"/>
    </row>
    <row r="382" spans="5:5" x14ac:dyDescent="0.35">
      <c r="E382" s="14"/>
    </row>
    <row r="383" spans="5:5" x14ac:dyDescent="0.35">
      <c r="E383" s="14"/>
    </row>
    <row r="384" spans="5:5" x14ac:dyDescent="0.35">
      <c r="E384" s="14"/>
    </row>
    <row r="385" spans="5:5" x14ac:dyDescent="0.35">
      <c r="E385" s="14"/>
    </row>
    <row r="386" spans="5:5" x14ac:dyDescent="0.35">
      <c r="E386" s="14"/>
    </row>
    <row r="387" spans="5:5" x14ac:dyDescent="0.35">
      <c r="E387" s="14"/>
    </row>
    <row r="388" spans="5:5" x14ac:dyDescent="0.35">
      <c r="E388" s="14"/>
    </row>
    <row r="389" spans="5:5" x14ac:dyDescent="0.35">
      <c r="E389" s="14"/>
    </row>
    <row r="390" spans="5:5" x14ac:dyDescent="0.35">
      <c r="E390" s="14"/>
    </row>
    <row r="391" spans="5:5" x14ac:dyDescent="0.35">
      <c r="E391" s="14"/>
    </row>
    <row r="392" spans="5:5" x14ac:dyDescent="0.35">
      <c r="E392" s="14"/>
    </row>
    <row r="393" spans="5:5" x14ac:dyDescent="0.35">
      <c r="E393" s="14"/>
    </row>
    <row r="394" spans="5:5" x14ac:dyDescent="0.35">
      <c r="E394" s="14"/>
    </row>
    <row r="395" spans="5:5" x14ac:dyDescent="0.35">
      <c r="E395" s="14"/>
    </row>
    <row r="396" spans="5:5" x14ac:dyDescent="0.35">
      <c r="E396" s="14"/>
    </row>
    <row r="397" spans="5:5" x14ac:dyDescent="0.35">
      <c r="E397" s="14"/>
    </row>
    <row r="398" spans="5:5" x14ac:dyDescent="0.35">
      <c r="E398" s="14"/>
    </row>
    <row r="399" spans="5:5" x14ac:dyDescent="0.35">
      <c r="E399" s="14"/>
    </row>
    <row r="400" spans="5:5" x14ac:dyDescent="0.35">
      <c r="E400" s="14"/>
    </row>
    <row r="401" spans="5:5" x14ac:dyDescent="0.35">
      <c r="E401" s="14"/>
    </row>
    <row r="402" spans="5:5" x14ac:dyDescent="0.35">
      <c r="E402" s="14"/>
    </row>
    <row r="403" spans="5:5" x14ac:dyDescent="0.35">
      <c r="E403" s="14"/>
    </row>
    <row r="404" spans="5:5" x14ac:dyDescent="0.35">
      <c r="E404" s="14"/>
    </row>
    <row r="405" spans="5:5" x14ac:dyDescent="0.35">
      <c r="E405" s="14"/>
    </row>
    <row r="406" spans="5:5" x14ac:dyDescent="0.35">
      <c r="E406" s="14"/>
    </row>
    <row r="407" spans="5:5" x14ac:dyDescent="0.35">
      <c r="E407" s="14"/>
    </row>
    <row r="408" spans="5:5" x14ac:dyDescent="0.35">
      <c r="E408" s="14"/>
    </row>
    <row r="409" spans="5:5" x14ac:dyDescent="0.35">
      <c r="E409" s="14"/>
    </row>
    <row r="410" spans="5:5" x14ac:dyDescent="0.35">
      <c r="E410" s="14"/>
    </row>
    <row r="411" spans="5:5" x14ac:dyDescent="0.35">
      <c r="E411" s="14"/>
    </row>
    <row r="412" spans="5:5" x14ac:dyDescent="0.35">
      <c r="E412" s="14"/>
    </row>
    <row r="413" spans="5:5" x14ac:dyDescent="0.35">
      <c r="E413" s="14"/>
    </row>
    <row r="414" spans="5:5" x14ac:dyDescent="0.35">
      <c r="E414" s="14"/>
    </row>
    <row r="415" spans="5:5" x14ac:dyDescent="0.35">
      <c r="E415" s="14"/>
    </row>
    <row r="416" spans="5:5" x14ac:dyDescent="0.35">
      <c r="E416" s="14"/>
    </row>
    <row r="417" spans="5:5" x14ac:dyDescent="0.35">
      <c r="E417" s="14"/>
    </row>
    <row r="418" spans="5:5" x14ac:dyDescent="0.35">
      <c r="E418" s="14"/>
    </row>
    <row r="419" spans="5:5" x14ac:dyDescent="0.35">
      <c r="E419" s="14"/>
    </row>
    <row r="420" spans="5:5" x14ac:dyDescent="0.35">
      <c r="E420" s="14"/>
    </row>
    <row r="421" spans="5:5" x14ac:dyDescent="0.35">
      <c r="E421" s="14"/>
    </row>
    <row r="422" spans="5:5" x14ac:dyDescent="0.35">
      <c r="E422" s="14"/>
    </row>
    <row r="423" spans="5:5" x14ac:dyDescent="0.35">
      <c r="E423" s="14"/>
    </row>
    <row r="424" spans="5:5" x14ac:dyDescent="0.35">
      <c r="E424" s="14"/>
    </row>
    <row r="425" spans="5:5" x14ac:dyDescent="0.35">
      <c r="E425" s="14"/>
    </row>
    <row r="426" spans="5:5" x14ac:dyDescent="0.35">
      <c r="E426" s="14"/>
    </row>
    <row r="427" spans="5:5" x14ac:dyDescent="0.35">
      <c r="E427" s="14"/>
    </row>
    <row r="428" spans="5:5" x14ac:dyDescent="0.35">
      <c r="E428" s="14"/>
    </row>
    <row r="429" spans="5:5" x14ac:dyDescent="0.35">
      <c r="E429" s="14"/>
    </row>
    <row r="430" spans="5:5" x14ac:dyDescent="0.35">
      <c r="E430" s="14"/>
    </row>
    <row r="431" spans="5:5" x14ac:dyDescent="0.35">
      <c r="E431" s="14"/>
    </row>
    <row r="432" spans="5:5" x14ac:dyDescent="0.35">
      <c r="E432" s="14"/>
    </row>
    <row r="433" spans="5:5" x14ac:dyDescent="0.35">
      <c r="E433" s="14"/>
    </row>
    <row r="434" spans="5:5" x14ac:dyDescent="0.35">
      <c r="E434" s="14"/>
    </row>
    <row r="435" spans="5:5" x14ac:dyDescent="0.35">
      <c r="E435" s="14"/>
    </row>
    <row r="436" spans="5:5" x14ac:dyDescent="0.35">
      <c r="E436" s="14"/>
    </row>
    <row r="437" spans="5:5" x14ac:dyDescent="0.35">
      <c r="E437" s="14"/>
    </row>
    <row r="438" spans="5:5" x14ac:dyDescent="0.35">
      <c r="E438" s="14"/>
    </row>
    <row r="439" spans="5:5" x14ac:dyDescent="0.35">
      <c r="E439" s="14"/>
    </row>
    <row r="440" spans="5:5" x14ac:dyDescent="0.35">
      <c r="E440" s="14"/>
    </row>
    <row r="441" spans="5:5" x14ac:dyDescent="0.35">
      <c r="E441" s="14"/>
    </row>
    <row r="442" spans="5:5" x14ac:dyDescent="0.35">
      <c r="E442" s="14"/>
    </row>
    <row r="443" spans="5:5" x14ac:dyDescent="0.35">
      <c r="E443" s="14"/>
    </row>
    <row r="444" spans="5:5" x14ac:dyDescent="0.35">
      <c r="E444" s="14"/>
    </row>
    <row r="445" spans="5:5" x14ac:dyDescent="0.35">
      <c r="E445" s="14"/>
    </row>
    <row r="446" spans="5:5" x14ac:dyDescent="0.35">
      <c r="E446" s="14"/>
    </row>
    <row r="447" spans="5:5" x14ac:dyDescent="0.35">
      <c r="E447" s="14"/>
    </row>
    <row r="448" spans="5:5" x14ac:dyDescent="0.35">
      <c r="E448" s="14"/>
    </row>
    <row r="449" spans="5:5" x14ac:dyDescent="0.35">
      <c r="E449" s="14"/>
    </row>
    <row r="450" spans="5:5" x14ac:dyDescent="0.35">
      <c r="E450" s="14"/>
    </row>
    <row r="451" spans="5:5" x14ac:dyDescent="0.35">
      <c r="E451" s="14"/>
    </row>
    <row r="452" spans="5:5" x14ac:dyDescent="0.35">
      <c r="E452" s="14"/>
    </row>
    <row r="453" spans="5:5" x14ac:dyDescent="0.35">
      <c r="E453" s="14"/>
    </row>
    <row r="454" spans="5:5" x14ac:dyDescent="0.35">
      <c r="E454" s="14"/>
    </row>
    <row r="455" spans="5:5" x14ac:dyDescent="0.35">
      <c r="E455" s="14"/>
    </row>
    <row r="456" spans="5:5" x14ac:dyDescent="0.35">
      <c r="E456" s="14"/>
    </row>
    <row r="457" spans="5:5" x14ac:dyDescent="0.35">
      <c r="E457" s="14"/>
    </row>
    <row r="458" spans="5:5" x14ac:dyDescent="0.35">
      <c r="E458" s="14"/>
    </row>
    <row r="459" spans="5:5" x14ac:dyDescent="0.35">
      <c r="E459" s="14"/>
    </row>
    <row r="460" spans="5:5" x14ac:dyDescent="0.35">
      <c r="E460" s="14"/>
    </row>
    <row r="461" spans="5:5" x14ac:dyDescent="0.35">
      <c r="E461" s="14"/>
    </row>
    <row r="462" spans="5:5" x14ac:dyDescent="0.35">
      <c r="E462" s="14"/>
    </row>
    <row r="463" spans="5:5" x14ac:dyDescent="0.35">
      <c r="E463" s="14"/>
    </row>
    <row r="464" spans="5:5" x14ac:dyDescent="0.35">
      <c r="E464" s="14"/>
    </row>
    <row r="465" spans="5:5" x14ac:dyDescent="0.35">
      <c r="E465" s="14"/>
    </row>
    <row r="466" spans="5:5" x14ac:dyDescent="0.35">
      <c r="E466" s="14"/>
    </row>
    <row r="467" spans="5:5" x14ac:dyDescent="0.35">
      <c r="E467" s="14"/>
    </row>
    <row r="468" spans="5:5" x14ac:dyDescent="0.35">
      <c r="E468" s="14"/>
    </row>
    <row r="469" spans="5:5" x14ac:dyDescent="0.35">
      <c r="E469" s="14"/>
    </row>
    <row r="470" spans="5:5" x14ac:dyDescent="0.35">
      <c r="E470" s="14"/>
    </row>
    <row r="471" spans="5:5" x14ac:dyDescent="0.35">
      <c r="E471" s="14"/>
    </row>
    <row r="472" spans="5:5" x14ac:dyDescent="0.35">
      <c r="E472" s="14"/>
    </row>
    <row r="473" spans="5:5" x14ac:dyDescent="0.35">
      <c r="E473" s="14"/>
    </row>
    <row r="474" spans="5:5" x14ac:dyDescent="0.35">
      <c r="E474" s="14"/>
    </row>
    <row r="475" spans="5:5" x14ac:dyDescent="0.35">
      <c r="E475" s="14"/>
    </row>
    <row r="476" spans="5:5" x14ac:dyDescent="0.35">
      <c r="E476" s="14"/>
    </row>
    <row r="477" spans="5:5" x14ac:dyDescent="0.35">
      <c r="E477" s="14"/>
    </row>
    <row r="478" spans="5:5" x14ac:dyDescent="0.35">
      <c r="E478" s="14"/>
    </row>
    <row r="479" spans="5:5" x14ac:dyDescent="0.35">
      <c r="E479" s="14"/>
    </row>
    <row r="480" spans="5:5" x14ac:dyDescent="0.35">
      <c r="E480" s="14"/>
    </row>
    <row r="481" spans="5:5" x14ac:dyDescent="0.35">
      <c r="E481" s="14"/>
    </row>
    <row r="482" spans="5:5" x14ac:dyDescent="0.35">
      <c r="E482" s="14"/>
    </row>
    <row r="483" spans="5:5" x14ac:dyDescent="0.35">
      <c r="E483" s="14"/>
    </row>
    <row r="484" spans="5:5" x14ac:dyDescent="0.35">
      <c r="E484" s="14"/>
    </row>
    <row r="485" spans="5:5" x14ac:dyDescent="0.35">
      <c r="E485" s="14"/>
    </row>
    <row r="486" spans="5:5" x14ac:dyDescent="0.35">
      <c r="E486" s="14"/>
    </row>
    <row r="487" spans="5:5" x14ac:dyDescent="0.35">
      <c r="E487" s="14"/>
    </row>
    <row r="488" spans="5:5" x14ac:dyDescent="0.35">
      <c r="E488" s="14"/>
    </row>
    <row r="489" spans="5:5" x14ac:dyDescent="0.35">
      <c r="E489" s="14"/>
    </row>
    <row r="490" spans="5:5" x14ac:dyDescent="0.35">
      <c r="E490" s="14"/>
    </row>
    <row r="491" spans="5:5" x14ac:dyDescent="0.35">
      <c r="E491" s="14"/>
    </row>
    <row r="492" spans="5:5" x14ac:dyDescent="0.35">
      <c r="E492" s="14"/>
    </row>
    <row r="493" spans="5:5" x14ac:dyDescent="0.35">
      <c r="E493" s="14"/>
    </row>
    <row r="494" spans="5:5" x14ac:dyDescent="0.35">
      <c r="E494" s="14"/>
    </row>
    <row r="495" spans="5:5" x14ac:dyDescent="0.35">
      <c r="E495" s="14"/>
    </row>
    <row r="496" spans="5:5" x14ac:dyDescent="0.35">
      <c r="E496" s="14"/>
    </row>
    <row r="497" spans="5:5" x14ac:dyDescent="0.35">
      <c r="E497" s="14"/>
    </row>
    <row r="498" spans="5:5" x14ac:dyDescent="0.35">
      <c r="E498" s="14"/>
    </row>
    <row r="499" spans="5:5" x14ac:dyDescent="0.35">
      <c r="E499" s="14"/>
    </row>
    <row r="500" spans="5:5" x14ac:dyDescent="0.35">
      <c r="E500" s="14"/>
    </row>
    <row r="501" spans="5:5" x14ac:dyDescent="0.35">
      <c r="E501" s="14"/>
    </row>
    <row r="502" spans="5:5" x14ac:dyDescent="0.35">
      <c r="E502" s="14"/>
    </row>
    <row r="503" spans="5:5" x14ac:dyDescent="0.35">
      <c r="E503" s="14"/>
    </row>
    <row r="504" spans="5:5" x14ac:dyDescent="0.35">
      <c r="E504" s="14"/>
    </row>
    <row r="505" spans="5:5" x14ac:dyDescent="0.35">
      <c r="E505" s="14"/>
    </row>
    <row r="506" spans="5:5" x14ac:dyDescent="0.35">
      <c r="E506" s="14"/>
    </row>
    <row r="507" spans="5:5" x14ac:dyDescent="0.35">
      <c r="E507" s="14"/>
    </row>
    <row r="508" spans="5:5" x14ac:dyDescent="0.35">
      <c r="E508" s="14"/>
    </row>
    <row r="509" spans="5:5" x14ac:dyDescent="0.35">
      <c r="E509" s="14"/>
    </row>
    <row r="510" spans="5:5" x14ac:dyDescent="0.35">
      <c r="E510" s="14"/>
    </row>
    <row r="511" spans="5:5" x14ac:dyDescent="0.35">
      <c r="E511" s="14"/>
    </row>
    <row r="512" spans="5:5" x14ac:dyDescent="0.35">
      <c r="E512" s="14"/>
    </row>
    <row r="513" spans="5:5" x14ac:dyDescent="0.35">
      <c r="E513" s="14"/>
    </row>
    <row r="514" spans="5:5" x14ac:dyDescent="0.35">
      <c r="E514" s="14"/>
    </row>
    <row r="515" spans="5:5" x14ac:dyDescent="0.35">
      <c r="E515" s="14"/>
    </row>
    <row r="516" spans="5:5" x14ac:dyDescent="0.35">
      <c r="E516" s="14"/>
    </row>
    <row r="517" spans="5:5" x14ac:dyDescent="0.35">
      <c r="E517" s="14"/>
    </row>
    <row r="518" spans="5:5" x14ac:dyDescent="0.35">
      <c r="E518" s="14"/>
    </row>
    <row r="519" spans="5:5" x14ac:dyDescent="0.35">
      <c r="E519" s="14"/>
    </row>
    <row r="520" spans="5:5" x14ac:dyDescent="0.35">
      <c r="E520" s="14"/>
    </row>
    <row r="521" spans="5:5" x14ac:dyDescent="0.35">
      <c r="E521" s="14"/>
    </row>
    <row r="522" spans="5:5" x14ac:dyDescent="0.35">
      <c r="E522" s="14"/>
    </row>
    <row r="523" spans="5:5" x14ac:dyDescent="0.35">
      <c r="E523" s="14"/>
    </row>
    <row r="524" spans="5:5" x14ac:dyDescent="0.35">
      <c r="E524" s="14"/>
    </row>
    <row r="525" spans="5:5" x14ac:dyDescent="0.35">
      <c r="E525" s="14"/>
    </row>
    <row r="526" spans="5:5" x14ac:dyDescent="0.35">
      <c r="E526" s="14"/>
    </row>
    <row r="527" spans="5:5" x14ac:dyDescent="0.35">
      <c r="E527" s="14"/>
    </row>
    <row r="528" spans="5:5" x14ac:dyDescent="0.35">
      <c r="E528" s="14"/>
    </row>
    <row r="529" spans="5:5" x14ac:dyDescent="0.35">
      <c r="E529" s="14"/>
    </row>
    <row r="530" spans="5:5" x14ac:dyDescent="0.35">
      <c r="E530" s="14"/>
    </row>
    <row r="531" spans="5:5" x14ac:dyDescent="0.35">
      <c r="E531" s="14"/>
    </row>
    <row r="532" spans="5:5" x14ac:dyDescent="0.35">
      <c r="E532" s="14"/>
    </row>
    <row r="533" spans="5:5" x14ac:dyDescent="0.35">
      <c r="E533" s="14"/>
    </row>
    <row r="534" spans="5:5" x14ac:dyDescent="0.35">
      <c r="E534" s="14"/>
    </row>
    <row r="535" spans="5:5" x14ac:dyDescent="0.35">
      <c r="E535" s="14"/>
    </row>
    <row r="536" spans="5:5" x14ac:dyDescent="0.35">
      <c r="E536" s="14"/>
    </row>
    <row r="537" spans="5:5" x14ac:dyDescent="0.35">
      <c r="E537" s="14"/>
    </row>
    <row r="538" spans="5:5" x14ac:dyDescent="0.35">
      <c r="E538" s="14"/>
    </row>
    <row r="539" spans="5:5" x14ac:dyDescent="0.35">
      <c r="E539" s="14"/>
    </row>
    <row r="540" spans="5:5" x14ac:dyDescent="0.35">
      <c r="E540" s="14"/>
    </row>
    <row r="541" spans="5:5" x14ac:dyDescent="0.35">
      <c r="E541" s="14"/>
    </row>
    <row r="542" spans="5:5" x14ac:dyDescent="0.35">
      <c r="E542" s="14"/>
    </row>
    <row r="543" spans="5:5" x14ac:dyDescent="0.35">
      <c r="E543" s="14"/>
    </row>
    <row r="544" spans="5:5" x14ac:dyDescent="0.35">
      <c r="E544" s="14"/>
    </row>
    <row r="545" spans="5:5" x14ac:dyDescent="0.35">
      <c r="E545" s="14"/>
    </row>
    <row r="546" spans="5:5" x14ac:dyDescent="0.35">
      <c r="E546" s="14"/>
    </row>
    <row r="547" spans="5:5" x14ac:dyDescent="0.35">
      <c r="E547" s="14"/>
    </row>
    <row r="548" spans="5:5" x14ac:dyDescent="0.35">
      <c r="E548" s="14"/>
    </row>
    <row r="549" spans="5:5" x14ac:dyDescent="0.35">
      <c r="E549" s="14"/>
    </row>
    <row r="550" spans="5:5" x14ac:dyDescent="0.35">
      <c r="E550" s="14"/>
    </row>
    <row r="551" spans="5:5" x14ac:dyDescent="0.35">
      <c r="E551" s="14"/>
    </row>
    <row r="552" spans="5:5" x14ac:dyDescent="0.35">
      <c r="E552" s="14"/>
    </row>
    <row r="553" spans="5:5" x14ac:dyDescent="0.35">
      <c r="E553" s="14"/>
    </row>
    <row r="554" spans="5:5" x14ac:dyDescent="0.35">
      <c r="E554" s="14"/>
    </row>
    <row r="555" spans="5:5" x14ac:dyDescent="0.35">
      <c r="E555" s="14"/>
    </row>
    <row r="556" spans="5:5" x14ac:dyDescent="0.35">
      <c r="E556" s="14"/>
    </row>
    <row r="557" spans="5:5" x14ac:dyDescent="0.35">
      <c r="E557" s="14"/>
    </row>
    <row r="558" spans="5:5" x14ac:dyDescent="0.35">
      <c r="E558" s="14"/>
    </row>
    <row r="559" spans="5:5" x14ac:dyDescent="0.35">
      <c r="E559" s="14"/>
    </row>
    <row r="560" spans="5:5" x14ac:dyDescent="0.35">
      <c r="E560" s="14"/>
    </row>
    <row r="561" spans="5:5" x14ac:dyDescent="0.35">
      <c r="E561" s="14"/>
    </row>
    <row r="562" spans="5:5" x14ac:dyDescent="0.35">
      <c r="E562" s="14"/>
    </row>
    <row r="563" spans="5:5" x14ac:dyDescent="0.35">
      <c r="E563" s="14"/>
    </row>
    <row r="564" spans="5:5" x14ac:dyDescent="0.35">
      <c r="E564" s="14"/>
    </row>
    <row r="565" spans="5:5" x14ac:dyDescent="0.35">
      <c r="E565" s="14"/>
    </row>
    <row r="566" spans="5:5" x14ac:dyDescent="0.35">
      <c r="E566" s="14"/>
    </row>
    <row r="567" spans="5:5" x14ac:dyDescent="0.35">
      <c r="E567" s="14"/>
    </row>
    <row r="568" spans="5:5" x14ac:dyDescent="0.35">
      <c r="E568" s="14"/>
    </row>
    <row r="569" spans="5:5" x14ac:dyDescent="0.35">
      <c r="E569" s="14"/>
    </row>
    <row r="570" spans="5:5" x14ac:dyDescent="0.35">
      <c r="E570" s="14"/>
    </row>
    <row r="571" spans="5:5" x14ac:dyDescent="0.35">
      <c r="E571" s="14"/>
    </row>
    <row r="572" spans="5:5" x14ac:dyDescent="0.35">
      <c r="E572" s="14"/>
    </row>
    <row r="573" spans="5:5" x14ac:dyDescent="0.35">
      <c r="E573" s="14"/>
    </row>
    <row r="574" spans="5:5" x14ac:dyDescent="0.35">
      <c r="E574" s="14"/>
    </row>
    <row r="575" spans="5:5" x14ac:dyDescent="0.35">
      <c r="E575" s="14"/>
    </row>
    <row r="576" spans="5:5" x14ac:dyDescent="0.35">
      <c r="E576" s="14"/>
    </row>
    <row r="577" spans="5:5" x14ac:dyDescent="0.35">
      <c r="E577" s="14"/>
    </row>
    <row r="578" spans="5:5" x14ac:dyDescent="0.35">
      <c r="E578" s="14"/>
    </row>
    <row r="579" spans="5:5" x14ac:dyDescent="0.35">
      <c r="E579" s="14"/>
    </row>
    <row r="580" spans="5:5" x14ac:dyDescent="0.35">
      <c r="E580" s="14"/>
    </row>
    <row r="581" spans="5:5" x14ac:dyDescent="0.35">
      <c r="E581" s="14"/>
    </row>
    <row r="582" spans="5:5" x14ac:dyDescent="0.35">
      <c r="E582" s="14"/>
    </row>
    <row r="583" spans="5:5" x14ac:dyDescent="0.35">
      <c r="E583" s="14"/>
    </row>
    <row r="584" spans="5:5" x14ac:dyDescent="0.35">
      <c r="E584" s="14"/>
    </row>
    <row r="585" spans="5:5" x14ac:dyDescent="0.35">
      <c r="E585" s="14"/>
    </row>
    <row r="586" spans="5:5" x14ac:dyDescent="0.35">
      <c r="E586" s="14"/>
    </row>
    <row r="587" spans="5:5" x14ac:dyDescent="0.35">
      <c r="E587" s="14"/>
    </row>
    <row r="588" spans="5:5" x14ac:dyDescent="0.35">
      <c r="E588" s="14"/>
    </row>
    <row r="589" spans="5:5" x14ac:dyDescent="0.35">
      <c r="E589" s="14"/>
    </row>
    <row r="590" spans="5:5" x14ac:dyDescent="0.35">
      <c r="E590" s="14"/>
    </row>
    <row r="591" spans="5:5" x14ac:dyDescent="0.35">
      <c r="E591" s="14"/>
    </row>
    <row r="592" spans="5:5" x14ac:dyDescent="0.35">
      <c r="E592" s="14"/>
    </row>
    <row r="593" spans="5:5" x14ac:dyDescent="0.35">
      <c r="E593" s="14"/>
    </row>
    <row r="594" spans="5:5" x14ac:dyDescent="0.35">
      <c r="E594" s="14"/>
    </row>
    <row r="595" spans="5:5" x14ac:dyDescent="0.35">
      <c r="E595" s="14"/>
    </row>
    <row r="596" spans="5:5" x14ac:dyDescent="0.35">
      <c r="E596" s="14"/>
    </row>
    <row r="597" spans="5:5" x14ac:dyDescent="0.35">
      <c r="E597" s="14"/>
    </row>
    <row r="598" spans="5:5" x14ac:dyDescent="0.35">
      <c r="E598" s="14"/>
    </row>
    <row r="599" spans="5:5" x14ac:dyDescent="0.35">
      <c r="E599" s="14"/>
    </row>
    <row r="600" spans="5:5" x14ac:dyDescent="0.35">
      <c r="E600" s="14"/>
    </row>
    <row r="601" spans="5:5" x14ac:dyDescent="0.35">
      <c r="E601" s="14"/>
    </row>
    <row r="602" spans="5:5" x14ac:dyDescent="0.35">
      <c r="E602" s="14"/>
    </row>
    <row r="603" spans="5:5" x14ac:dyDescent="0.35">
      <c r="E603" s="14"/>
    </row>
    <row r="604" spans="5:5" x14ac:dyDescent="0.35">
      <c r="E604" s="14"/>
    </row>
    <row r="605" spans="5:5" x14ac:dyDescent="0.35">
      <c r="E605" s="14"/>
    </row>
    <row r="606" spans="5:5" x14ac:dyDescent="0.35">
      <c r="E606" s="14"/>
    </row>
    <row r="607" spans="5:5" x14ac:dyDescent="0.35">
      <c r="E607" s="14"/>
    </row>
    <row r="608" spans="5:5" x14ac:dyDescent="0.35">
      <c r="E608" s="14"/>
    </row>
    <row r="609" spans="5:5" x14ac:dyDescent="0.35">
      <c r="E609" s="14"/>
    </row>
    <row r="610" spans="5:5" x14ac:dyDescent="0.35">
      <c r="E610" s="14"/>
    </row>
    <row r="611" spans="5:5" x14ac:dyDescent="0.35">
      <c r="E611" s="14"/>
    </row>
    <row r="612" spans="5:5" x14ac:dyDescent="0.35">
      <c r="E612" s="14"/>
    </row>
    <row r="613" spans="5:5" x14ac:dyDescent="0.35">
      <c r="E613" s="14"/>
    </row>
    <row r="614" spans="5:5" x14ac:dyDescent="0.35">
      <c r="E614" s="14"/>
    </row>
    <row r="615" spans="5:5" x14ac:dyDescent="0.35">
      <c r="E615" s="14"/>
    </row>
    <row r="616" spans="5:5" x14ac:dyDescent="0.35">
      <c r="E616" s="14"/>
    </row>
    <row r="617" spans="5:5" x14ac:dyDescent="0.35">
      <c r="E617" s="14"/>
    </row>
    <row r="618" spans="5:5" x14ac:dyDescent="0.35">
      <c r="E618" s="14"/>
    </row>
    <row r="619" spans="5:5" x14ac:dyDescent="0.35">
      <c r="E619" s="14"/>
    </row>
    <row r="620" spans="5:5" x14ac:dyDescent="0.35">
      <c r="E620" s="14"/>
    </row>
    <row r="621" spans="5:5" x14ac:dyDescent="0.35">
      <c r="E621" s="14"/>
    </row>
    <row r="622" spans="5:5" x14ac:dyDescent="0.35">
      <c r="E622" s="14"/>
    </row>
    <row r="623" spans="5:5" x14ac:dyDescent="0.35">
      <c r="E623" s="14"/>
    </row>
    <row r="624" spans="5:5" x14ac:dyDescent="0.35">
      <c r="E624" s="14"/>
    </row>
    <row r="625" spans="5:5" x14ac:dyDescent="0.35">
      <c r="E625" s="14"/>
    </row>
    <row r="626" spans="5:5" x14ac:dyDescent="0.35">
      <c r="E626" s="14"/>
    </row>
    <row r="627" spans="5:5" x14ac:dyDescent="0.35">
      <c r="E627" s="14"/>
    </row>
    <row r="628" spans="5:5" x14ac:dyDescent="0.35">
      <c r="E628" s="14"/>
    </row>
    <row r="629" spans="5:5" x14ac:dyDescent="0.35">
      <c r="E629" s="14"/>
    </row>
    <row r="630" spans="5:5" x14ac:dyDescent="0.35">
      <c r="E630" s="14"/>
    </row>
    <row r="631" spans="5:5" x14ac:dyDescent="0.35">
      <c r="E631" s="14"/>
    </row>
    <row r="632" spans="5:5" x14ac:dyDescent="0.35">
      <c r="E632" s="14"/>
    </row>
    <row r="633" spans="5:5" x14ac:dyDescent="0.35">
      <c r="E633" s="14"/>
    </row>
    <row r="634" spans="5:5" x14ac:dyDescent="0.35">
      <c r="E634" s="14"/>
    </row>
    <row r="635" spans="5:5" x14ac:dyDescent="0.35">
      <c r="E635" s="14"/>
    </row>
    <row r="636" spans="5:5" x14ac:dyDescent="0.35">
      <c r="E636" s="14"/>
    </row>
    <row r="637" spans="5:5" x14ac:dyDescent="0.35">
      <c r="E637" s="14"/>
    </row>
    <row r="638" spans="5:5" x14ac:dyDescent="0.35">
      <c r="E638" s="14"/>
    </row>
    <row r="639" spans="5:5" x14ac:dyDescent="0.35">
      <c r="E639" s="14"/>
    </row>
    <row r="640" spans="5:5" x14ac:dyDescent="0.35">
      <c r="E640" s="14"/>
    </row>
    <row r="641" spans="5:5" x14ac:dyDescent="0.35">
      <c r="E641" s="14"/>
    </row>
    <row r="642" spans="5:5" x14ac:dyDescent="0.35">
      <c r="E642" s="14"/>
    </row>
    <row r="643" spans="5:5" x14ac:dyDescent="0.35">
      <c r="E643" s="14"/>
    </row>
    <row r="644" spans="5:5" x14ac:dyDescent="0.35">
      <c r="E644" s="14"/>
    </row>
    <row r="645" spans="5:5" x14ac:dyDescent="0.35">
      <c r="E645" s="14"/>
    </row>
    <row r="646" spans="5:5" x14ac:dyDescent="0.35">
      <c r="E646" s="14"/>
    </row>
    <row r="647" spans="5:5" x14ac:dyDescent="0.35">
      <c r="E647" s="14"/>
    </row>
    <row r="648" spans="5:5" x14ac:dyDescent="0.35">
      <c r="E648" s="14"/>
    </row>
    <row r="649" spans="5:5" x14ac:dyDescent="0.35">
      <c r="E649" s="14"/>
    </row>
    <row r="650" spans="5:5" x14ac:dyDescent="0.35">
      <c r="E650" s="14"/>
    </row>
    <row r="651" spans="5:5" x14ac:dyDescent="0.35">
      <c r="E651" s="14"/>
    </row>
    <row r="652" spans="5:5" x14ac:dyDescent="0.35">
      <c r="E652" s="14"/>
    </row>
    <row r="653" spans="5:5" x14ac:dyDescent="0.35">
      <c r="E653" s="14"/>
    </row>
    <row r="654" spans="5:5" x14ac:dyDescent="0.35">
      <c r="E654" s="14"/>
    </row>
    <row r="655" spans="5:5" x14ac:dyDescent="0.35">
      <c r="E655" s="14"/>
    </row>
    <row r="656" spans="5:5" x14ac:dyDescent="0.35">
      <c r="E656" s="14"/>
    </row>
    <row r="657" spans="5:5" x14ac:dyDescent="0.35">
      <c r="E657" s="14"/>
    </row>
    <row r="658" spans="5:5" x14ac:dyDescent="0.35">
      <c r="E658" s="14"/>
    </row>
    <row r="659" spans="5:5" x14ac:dyDescent="0.35">
      <c r="E659" s="14"/>
    </row>
    <row r="660" spans="5:5" x14ac:dyDescent="0.35">
      <c r="E660" s="14"/>
    </row>
    <row r="661" spans="5:5" x14ac:dyDescent="0.35">
      <c r="E661" s="14"/>
    </row>
    <row r="662" spans="5:5" x14ac:dyDescent="0.35">
      <c r="E662" s="14"/>
    </row>
    <row r="663" spans="5:5" x14ac:dyDescent="0.35">
      <c r="E663" s="14"/>
    </row>
    <row r="664" spans="5:5" x14ac:dyDescent="0.35">
      <c r="E664" s="14"/>
    </row>
    <row r="665" spans="5:5" x14ac:dyDescent="0.35">
      <c r="E665" s="14"/>
    </row>
    <row r="666" spans="5:5" x14ac:dyDescent="0.35">
      <c r="E666" s="14"/>
    </row>
    <row r="667" spans="5:5" x14ac:dyDescent="0.35">
      <c r="E667" s="14"/>
    </row>
    <row r="668" spans="5:5" x14ac:dyDescent="0.35">
      <c r="E668" s="14"/>
    </row>
    <row r="669" spans="5:5" x14ac:dyDescent="0.35">
      <c r="E669" s="14"/>
    </row>
    <row r="670" spans="5:5" x14ac:dyDescent="0.35">
      <c r="E670" s="14"/>
    </row>
    <row r="671" spans="5:5" x14ac:dyDescent="0.35">
      <c r="E671" s="14"/>
    </row>
    <row r="672" spans="5:5" x14ac:dyDescent="0.35">
      <c r="E672" s="14"/>
    </row>
    <row r="673" spans="5:5" x14ac:dyDescent="0.35">
      <c r="E673" s="14"/>
    </row>
    <row r="674" spans="5:5" x14ac:dyDescent="0.35">
      <c r="E674" s="14"/>
    </row>
    <row r="675" spans="5:5" x14ac:dyDescent="0.35">
      <c r="E675" s="14"/>
    </row>
    <row r="676" spans="5:5" x14ac:dyDescent="0.35">
      <c r="E676" s="14"/>
    </row>
    <row r="677" spans="5:5" x14ac:dyDescent="0.35">
      <c r="E677" s="14"/>
    </row>
    <row r="678" spans="5:5" x14ac:dyDescent="0.35">
      <c r="E678" s="14"/>
    </row>
    <row r="679" spans="5:5" x14ac:dyDescent="0.35">
      <c r="E679" s="14"/>
    </row>
    <row r="680" spans="5:5" x14ac:dyDescent="0.35">
      <c r="E680" s="14"/>
    </row>
    <row r="681" spans="5:5" x14ac:dyDescent="0.35">
      <c r="E681" s="14"/>
    </row>
    <row r="682" spans="5:5" x14ac:dyDescent="0.35">
      <c r="E682" s="14"/>
    </row>
    <row r="683" spans="5:5" x14ac:dyDescent="0.35">
      <c r="E683" s="14"/>
    </row>
    <row r="684" spans="5:5" x14ac:dyDescent="0.35">
      <c r="E684" s="14"/>
    </row>
    <row r="685" spans="5:5" x14ac:dyDescent="0.35">
      <c r="E685" s="14"/>
    </row>
    <row r="686" spans="5:5" x14ac:dyDescent="0.35">
      <c r="E686" s="14"/>
    </row>
    <row r="687" spans="5:5" x14ac:dyDescent="0.35">
      <c r="E687" s="14"/>
    </row>
    <row r="688" spans="5:5" x14ac:dyDescent="0.35">
      <c r="E688" s="14"/>
    </row>
    <row r="689" spans="5:5" x14ac:dyDescent="0.35">
      <c r="E689" s="14"/>
    </row>
    <row r="690" spans="5:5" x14ac:dyDescent="0.35">
      <c r="E690" s="14"/>
    </row>
    <row r="691" spans="5:5" x14ac:dyDescent="0.35">
      <c r="E691" s="14"/>
    </row>
    <row r="692" spans="5:5" x14ac:dyDescent="0.35">
      <c r="E692" s="14"/>
    </row>
    <row r="693" spans="5:5" x14ac:dyDescent="0.35">
      <c r="E693" s="14"/>
    </row>
    <row r="694" spans="5:5" x14ac:dyDescent="0.35">
      <c r="E694" s="14"/>
    </row>
    <row r="695" spans="5:5" x14ac:dyDescent="0.35">
      <c r="E695" s="14"/>
    </row>
    <row r="696" spans="5:5" x14ac:dyDescent="0.35">
      <c r="E696" s="14"/>
    </row>
    <row r="697" spans="5:5" x14ac:dyDescent="0.35">
      <c r="E697" s="14"/>
    </row>
    <row r="698" spans="5:5" x14ac:dyDescent="0.35">
      <c r="E698" s="14"/>
    </row>
    <row r="699" spans="5:5" x14ac:dyDescent="0.35">
      <c r="E699" s="14"/>
    </row>
    <row r="700" spans="5:5" x14ac:dyDescent="0.35">
      <c r="E700" s="14"/>
    </row>
    <row r="701" spans="5:5" x14ac:dyDescent="0.35">
      <c r="E701" s="14"/>
    </row>
    <row r="702" spans="5:5" x14ac:dyDescent="0.35">
      <c r="E702" s="14"/>
    </row>
    <row r="703" spans="5:5" x14ac:dyDescent="0.35">
      <c r="E703" s="14"/>
    </row>
    <row r="704" spans="5:5" x14ac:dyDescent="0.35">
      <c r="E704" s="14"/>
    </row>
    <row r="705" spans="5:5" x14ac:dyDescent="0.35">
      <c r="E705" s="14"/>
    </row>
    <row r="706" spans="5:5" x14ac:dyDescent="0.35">
      <c r="E706" s="14"/>
    </row>
    <row r="707" spans="5:5" x14ac:dyDescent="0.35">
      <c r="E707" s="14"/>
    </row>
    <row r="708" spans="5:5" x14ac:dyDescent="0.35">
      <c r="E708" s="14"/>
    </row>
    <row r="709" spans="5:5" x14ac:dyDescent="0.35">
      <c r="E709" s="14"/>
    </row>
    <row r="710" spans="5:5" x14ac:dyDescent="0.35">
      <c r="E710" s="14"/>
    </row>
    <row r="711" spans="5:5" x14ac:dyDescent="0.35">
      <c r="E711" s="14"/>
    </row>
    <row r="712" spans="5:5" x14ac:dyDescent="0.35">
      <c r="E712" s="14"/>
    </row>
    <row r="713" spans="5:5" x14ac:dyDescent="0.35">
      <c r="E713" s="14"/>
    </row>
    <row r="714" spans="5:5" x14ac:dyDescent="0.35">
      <c r="E714" s="14"/>
    </row>
    <row r="715" spans="5:5" x14ac:dyDescent="0.35">
      <c r="E715" s="14"/>
    </row>
    <row r="716" spans="5:5" x14ac:dyDescent="0.35">
      <c r="E716" s="14"/>
    </row>
    <row r="717" spans="5:5" x14ac:dyDescent="0.35">
      <c r="E717" s="14"/>
    </row>
    <row r="718" spans="5:5" x14ac:dyDescent="0.35">
      <c r="E718" s="14"/>
    </row>
    <row r="719" spans="5:5" x14ac:dyDescent="0.35">
      <c r="E719" s="14"/>
    </row>
    <row r="720" spans="5:5" x14ac:dyDescent="0.35">
      <c r="E720" s="14"/>
    </row>
    <row r="721" spans="5:5" x14ac:dyDescent="0.35">
      <c r="E721" s="14"/>
    </row>
    <row r="722" spans="5:5" x14ac:dyDescent="0.35">
      <c r="E722" s="14"/>
    </row>
    <row r="723" spans="5:5" x14ac:dyDescent="0.35">
      <c r="E723" s="14"/>
    </row>
    <row r="724" spans="5:5" x14ac:dyDescent="0.35">
      <c r="E724" s="14"/>
    </row>
    <row r="725" spans="5:5" x14ac:dyDescent="0.35">
      <c r="E725" s="14"/>
    </row>
    <row r="726" spans="5:5" x14ac:dyDescent="0.35">
      <c r="E726" s="14"/>
    </row>
    <row r="727" spans="5:5" x14ac:dyDescent="0.35">
      <c r="E727" s="14"/>
    </row>
    <row r="728" spans="5:5" x14ac:dyDescent="0.35">
      <c r="E728" s="14"/>
    </row>
    <row r="729" spans="5:5" x14ac:dyDescent="0.35">
      <c r="E729" s="14"/>
    </row>
    <row r="730" spans="5:5" x14ac:dyDescent="0.35">
      <c r="E730" s="14"/>
    </row>
    <row r="731" spans="5:5" x14ac:dyDescent="0.35">
      <c r="E731" s="14"/>
    </row>
    <row r="732" spans="5:5" x14ac:dyDescent="0.35">
      <c r="E732" s="14"/>
    </row>
    <row r="733" spans="5:5" x14ac:dyDescent="0.35">
      <c r="E733" s="14"/>
    </row>
    <row r="734" spans="5:5" x14ac:dyDescent="0.35">
      <c r="E734" s="14"/>
    </row>
    <row r="735" spans="5:5" x14ac:dyDescent="0.35">
      <c r="E735" s="14"/>
    </row>
    <row r="736" spans="5:5" x14ac:dyDescent="0.35">
      <c r="E736" s="14"/>
    </row>
    <row r="737" spans="5:5" x14ac:dyDescent="0.35">
      <c r="E737" s="14"/>
    </row>
    <row r="738" spans="5:5" x14ac:dyDescent="0.35">
      <c r="E738" s="14"/>
    </row>
    <row r="739" spans="5:5" x14ac:dyDescent="0.35">
      <c r="E739" s="14"/>
    </row>
    <row r="740" spans="5:5" x14ac:dyDescent="0.35">
      <c r="E740" s="14"/>
    </row>
    <row r="741" spans="5:5" x14ac:dyDescent="0.35">
      <c r="E741" s="14"/>
    </row>
    <row r="742" spans="5:5" x14ac:dyDescent="0.35">
      <c r="E742" s="14"/>
    </row>
    <row r="743" spans="5:5" x14ac:dyDescent="0.35">
      <c r="E743" s="14"/>
    </row>
    <row r="744" spans="5:5" x14ac:dyDescent="0.35">
      <c r="E744" s="14"/>
    </row>
    <row r="745" spans="5:5" x14ac:dyDescent="0.35">
      <c r="E745" s="14"/>
    </row>
    <row r="746" spans="5:5" x14ac:dyDescent="0.35">
      <c r="E746" s="14"/>
    </row>
    <row r="747" spans="5:5" x14ac:dyDescent="0.35">
      <c r="E747" s="14"/>
    </row>
    <row r="748" spans="5:5" x14ac:dyDescent="0.35">
      <c r="E748" s="14"/>
    </row>
    <row r="749" spans="5:5" x14ac:dyDescent="0.35">
      <c r="E749" s="14"/>
    </row>
    <row r="750" spans="5:5" x14ac:dyDescent="0.35">
      <c r="E750" s="14"/>
    </row>
    <row r="751" spans="5:5" x14ac:dyDescent="0.35">
      <c r="E751" s="14"/>
    </row>
    <row r="752" spans="5:5" x14ac:dyDescent="0.35">
      <c r="E752" s="14"/>
    </row>
    <row r="753" spans="5:5" x14ac:dyDescent="0.35">
      <c r="E753" s="14"/>
    </row>
    <row r="754" spans="5:5" x14ac:dyDescent="0.35">
      <c r="E754" s="14"/>
    </row>
    <row r="755" spans="5:5" x14ac:dyDescent="0.35">
      <c r="E755" s="14"/>
    </row>
    <row r="756" spans="5:5" x14ac:dyDescent="0.35">
      <c r="E756" s="14"/>
    </row>
    <row r="757" spans="5:5" x14ac:dyDescent="0.35">
      <c r="E757" s="14"/>
    </row>
    <row r="758" spans="5:5" x14ac:dyDescent="0.35">
      <c r="E758" s="14"/>
    </row>
    <row r="759" spans="5:5" x14ac:dyDescent="0.35">
      <c r="E759" s="14"/>
    </row>
    <row r="760" spans="5:5" x14ac:dyDescent="0.35">
      <c r="E760" s="14"/>
    </row>
    <row r="761" spans="5:5" x14ac:dyDescent="0.35">
      <c r="E761" s="14"/>
    </row>
    <row r="762" spans="5:5" x14ac:dyDescent="0.35">
      <c r="E762" s="14"/>
    </row>
    <row r="763" spans="5:5" x14ac:dyDescent="0.35">
      <c r="E763" s="14"/>
    </row>
    <row r="764" spans="5:5" x14ac:dyDescent="0.35">
      <c r="E764" s="14"/>
    </row>
    <row r="765" spans="5:5" x14ac:dyDescent="0.35">
      <c r="E765" s="14"/>
    </row>
    <row r="766" spans="5:5" x14ac:dyDescent="0.35">
      <c r="E766" s="14"/>
    </row>
    <row r="767" spans="5:5" x14ac:dyDescent="0.35">
      <c r="E767" s="14"/>
    </row>
    <row r="768" spans="5:5" x14ac:dyDescent="0.35">
      <c r="E768" s="14"/>
    </row>
    <row r="769" spans="5:5" x14ac:dyDescent="0.35">
      <c r="E769" s="14"/>
    </row>
    <row r="770" spans="5:5" x14ac:dyDescent="0.35">
      <c r="E770" s="14"/>
    </row>
    <row r="771" spans="5:5" x14ac:dyDescent="0.35">
      <c r="E771" s="14"/>
    </row>
    <row r="772" spans="5:5" x14ac:dyDescent="0.35">
      <c r="E772" s="14"/>
    </row>
    <row r="773" spans="5:5" x14ac:dyDescent="0.35">
      <c r="E773" s="14"/>
    </row>
    <row r="774" spans="5:5" x14ac:dyDescent="0.35">
      <c r="E774" s="14"/>
    </row>
    <row r="775" spans="5:5" x14ac:dyDescent="0.35">
      <c r="E775" s="14"/>
    </row>
    <row r="776" spans="5:5" x14ac:dyDescent="0.35">
      <c r="E776" s="14"/>
    </row>
    <row r="777" spans="5:5" x14ac:dyDescent="0.35">
      <c r="E777" s="14"/>
    </row>
    <row r="778" spans="5:5" x14ac:dyDescent="0.35">
      <c r="E778" s="14"/>
    </row>
    <row r="779" spans="5:5" x14ac:dyDescent="0.35">
      <c r="E779" s="14"/>
    </row>
    <row r="780" spans="5:5" x14ac:dyDescent="0.35">
      <c r="E780" s="14"/>
    </row>
    <row r="781" spans="5:5" x14ac:dyDescent="0.35">
      <c r="E781" s="14"/>
    </row>
    <row r="782" spans="5:5" x14ac:dyDescent="0.35">
      <c r="E782" s="14"/>
    </row>
    <row r="783" spans="5:5" x14ac:dyDescent="0.35">
      <c r="E783" s="14"/>
    </row>
    <row r="784" spans="5:5" x14ac:dyDescent="0.35">
      <c r="E784" s="14"/>
    </row>
    <row r="785" spans="5:5" x14ac:dyDescent="0.35">
      <c r="E785" s="14"/>
    </row>
    <row r="786" spans="5:5" x14ac:dyDescent="0.35">
      <c r="E786" s="14"/>
    </row>
    <row r="787" spans="5:5" x14ac:dyDescent="0.35">
      <c r="E787" s="14"/>
    </row>
    <row r="788" spans="5:5" x14ac:dyDescent="0.35">
      <c r="E788" s="14"/>
    </row>
    <row r="789" spans="5:5" x14ac:dyDescent="0.35">
      <c r="E789" s="14"/>
    </row>
    <row r="790" spans="5:5" x14ac:dyDescent="0.35">
      <c r="E790" s="14"/>
    </row>
    <row r="791" spans="5:5" x14ac:dyDescent="0.35">
      <c r="E791" s="14"/>
    </row>
    <row r="792" spans="5:5" x14ac:dyDescent="0.35">
      <c r="E792" s="14"/>
    </row>
    <row r="793" spans="5:5" x14ac:dyDescent="0.35">
      <c r="E793" s="14"/>
    </row>
    <row r="794" spans="5:5" x14ac:dyDescent="0.35">
      <c r="E794" s="14"/>
    </row>
    <row r="795" spans="5:5" x14ac:dyDescent="0.35">
      <c r="E795" s="14"/>
    </row>
    <row r="796" spans="5:5" x14ac:dyDescent="0.35">
      <c r="E796" s="14"/>
    </row>
    <row r="797" spans="5:5" x14ac:dyDescent="0.35">
      <c r="E797" s="14"/>
    </row>
    <row r="798" spans="5:5" x14ac:dyDescent="0.35">
      <c r="E798" s="14"/>
    </row>
    <row r="799" spans="5:5" x14ac:dyDescent="0.35">
      <c r="E799" s="14"/>
    </row>
    <row r="800" spans="5:5" x14ac:dyDescent="0.35">
      <c r="E800" s="14"/>
    </row>
    <row r="801" spans="5:5" x14ac:dyDescent="0.35">
      <c r="E801" s="14"/>
    </row>
    <row r="802" spans="5:5" x14ac:dyDescent="0.35">
      <c r="E802" s="14"/>
    </row>
    <row r="803" spans="5:5" x14ac:dyDescent="0.35">
      <c r="E803" s="14"/>
    </row>
    <row r="804" spans="5:5" x14ac:dyDescent="0.35">
      <c r="E804" s="14"/>
    </row>
    <row r="805" spans="5:5" x14ac:dyDescent="0.35">
      <c r="E805" s="14"/>
    </row>
    <row r="806" spans="5:5" x14ac:dyDescent="0.35">
      <c r="E806" s="14"/>
    </row>
    <row r="807" spans="5:5" x14ac:dyDescent="0.35">
      <c r="E807" s="14"/>
    </row>
    <row r="808" spans="5:5" x14ac:dyDescent="0.35">
      <c r="E808" s="14"/>
    </row>
    <row r="809" spans="5:5" x14ac:dyDescent="0.35">
      <c r="E809" s="14"/>
    </row>
    <row r="810" spans="5:5" x14ac:dyDescent="0.35">
      <c r="E810" s="14"/>
    </row>
    <row r="811" spans="5:5" x14ac:dyDescent="0.35">
      <c r="E811" s="14"/>
    </row>
    <row r="812" spans="5:5" x14ac:dyDescent="0.35">
      <c r="E812" s="14"/>
    </row>
    <row r="813" spans="5:5" x14ac:dyDescent="0.35">
      <c r="E813" s="14"/>
    </row>
    <row r="814" spans="5:5" x14ac:dyDescent="0.35">
      <c r="E814" s="14"/>
    </row>
    <row r="815" spans="5:5" x14ac:dyDescent="0.35">
      <c r="E815" s="14"/>
    </row>
    <row r="816" spans="5:5" x14ac:dyDescent="0.35">
      <c r="E816" s="14"/>
    </row>
    <row r="817" spans="5:5" x14ac:dyDescent="0.35">
      <c r="E817" s="14"/>
    </row>
    <row r="818" spans="5:5" x14ac:dyDescent="0.35">
      <c r="E818" s="14"/>
    </row>
    <row r="819" spans="5:5" x14ac:dyDescent="0.35">
      <c r="E819" s="14"/>
    </row>
    <row r="820" spans="5:5" x14ac:dyDescent="0.35">
      <c r="E820" s="14"/>
    </row>
    <row r="821" spans="5:5" x14ac:dyDescent="0.35">
      <c r="E821" s="14"/>
    </row>
    <row r="822" spans="5:5" x14ac:dyDescent="0.35">
      <c r="E822" s="14"/>
    </row>
    <row r="823" spans="5:5" x14ac:dyDescent="0.35">
      <c r="E823" s="14"/>
    </row>
    <row r="824" spans="5:5" x14ac:dyDescent="0.35">
      <c r="E824" s="14"/>
    </row>
    <row r="825" spans="5:5" x14ac:dyDescent="0.35">
      <c r="E825" s="14"/>
    </row>
    <row r="826" spans="5:5" x14ac:dyDescent="0.35">
      <c r="E826" s="14"/>
    </row>
    <row r="827" spans="5:5" x14ac:dyDescent="0.35">
      <c r="E827" s="14"/>
    </row>
    <row r="828" spans="5:5" x14ac:dyDescent="0.35">
      <c r="E828" s="14"/>
    </row>
    <row r="829" spans="5:5" x14ac:dyDescent="0.35">
      <c r="E829" s="14"/>
    </row>
    <row r="830" spans="5:5" x14ac:dyDescent="0.35">
      <c r="E830" s="14"/>
    </row>
    <row r="831" spans="5:5" x14ac:dyDescent="0.35">
      <c r="E831" s="14"/>
    </row>
    <row r="832" spans="5:5" x14ac:dyDescent="0.35">
      <c r="E832" s="14"/>
    </row>
    <row r="833" spans="5:5" x14ac:dyDescent="0.35">
      <c r="E833" s="14"/>
    </row>
    <row r="834" spans="5:5" x14ac:dyDescent="0.35">
      <c r="E834" s="14"/>
    </row>
    <row r="835" spans="5:5" x14ac:dyDescent="0.35">
      <c r="E835" s="14"/>
    </row>
    <row r="836" spans="5:5" x14ac:dyDescent="0.35">
      <c r="E836" s="14"/>
    </row>
    <row r="837" spans="5:5" x14ac:dyDescent="0.35">
      <c r="E837" s="14"/>
    </row>
    <row r="838" spans="5:5" x14ac:dyDescent="0.35">
      <c r="E838" s="14"/>
    </row>
    <row r="839" spans="5:5" x14ac:dyDescent="0.35">
      <c r="E839" s="14"/>
    </row>
    <row r="840" spans="5:5" x14ac:dyDescent="0.35">
      <c r="E840" s="14"/>
    </row>
    <row r="841" spans="5:5" x14ac:dyDescent="0.35">
      <c r="E841" s="14"/>
    </row>
    <row r="842" spans="5:5" x14ac:dyDescent="0.35">
      <c r="E842" s="14"/>
    </row>
    <row r="843" spans="5:5" x14ac:dyDescent="0.35">
      <c r="E843" s="14"/>
    </row>
    <row r="844" spans="5:5" x14ac:dyDescent="0.35">
      <c r="E844" s="14"/>
    </row>
    <row r="845" spans="5:5" x14ac:dyDescent="0.35">
      <c r="E845" s="14"/>
    </row>
    <row r="846" spans="5:5" x14ac:dyDescent="0.35">
      <c r="E846" s="14"/>
    </row>
    <row r="847" spans="5:5" x14ac:dyDescent="0.35">
      <c r="E847" s="14"/>
    </row>
    <row r="848" spans="5:5" x14ac:dyDescent="0.35">
      <c r="E848" s="14"/>
    </row>
    <row r="849" spans="5:5" x14ac:dyDescent="0.35">
      <c r="E849" s="14"/>
    </row>
    <row r="850" spans="5:5" x14ac:dyDescent="0.35">
      <c r="E850" s="14"/>
    </row>
    <row r="851" spans="5:5" x14ac:dyDescent="0.35">
      <c r="E851" s="14"/>
    </row>
    <row r="852" spans="5:5" x14ac:dyDescent="0.35">
      <c r="E852" s="14"/>
    </row>
    <row r="853" spans="5:5" x14ac:dyDescent="0.35">
      <c r="E853" s="14"/>
    </row>
    <row r="854" spans="5:5" x14ac:dyDescent="0.35">
      <c r="E854" s="14"/>
    </row>
    <row r="855" spans="5:5" x14ac:dyDescent="0.35">
      <c r="E855" s="14"/>
    </row>
    <row r="856" spans="5:5" x14ac:dyDescent="0.35">
      <c r="E856" s="14"/>
    </row>
    <row r="857" spans="5:5" x14ac:dyDescent="0.35">
      <c r="E857" s="14"/>
    </row>
    <row r="858" spans="5:5" x14ac:dyDescent="0.35">
      <c r="E858" s="14"/>
    </row>
    <row r="859" spans="5:5" x14ac:dyDescent="0.35">
      <c r="E859" s="14"/>
    </row>
    <row r="860" spans="5:5" x14ac:dyDescent="0.35">
      <c r="E860" s="14"/>
    </row>
    <row r="861" spans="5:5" x14ac:dyDescent="0.35">
      <c r="E861" s="14"/>
    </row>
    <row r="862" spans="5:5" x14ac:dyDescent="0.35">
      <c r="E862" s="14"/>
    </row>
    <row r="863" spans="5:5" x14ac:dyDescent="0.35">
      <c r="E863" s="14"/>
    </row>
    <row r="864" spans="5:5" x14ac:dyDescent="0.35">
      <c r="E864" s="14"/>
    </row>
    <row r="865" spans="5:5" x14ac:dyDescent="0.35">
      <c r="E865" s="14"/>
    </row>
    <row r="866" spans="5:5" x14ac:dyDescent="0.35">
      <c r="E866" s="14"/>
    </row>
    <row r="867" spans="5:5" x14ac:dyDescent="0.35">
      <c r="E867" s="14"/>
    </row>
    <row r="868" spans="5:5" x14ac:dyDescent="0.35">
      <c r="E868" s="14"/>
    </row>
    <row r="869" spans="5:5" x14ac:dyDescent="0.35">
      <c r="E869" s="14"/>
    </row>
    <row r="870" spans="5:5" x14ac:dyDescent="0.35">
      <c r="E870" s="14"/>
    </row>
    <row r="871" spans="5:5" x14ac:dyDescent="0.35">
      <c r="E871" s="14"/>
    </row>
    <row r="872" spans="5:5" x14ac:dyDescent="0.35">
      <c r="E872" s="14"/>
    </row>
    <row r="873" spans="5:5" x14ac:dyDescent="0.35">
      <c r="E873" s="14"/>
    </row>
    <row r="874" spans="5:5" x14ac:dyDescent="0.35">
      <c r="E874" s="14"/>
    </row>
    <row r="875" spans="5:5" x14ac:dyDescent="0.35">
      <c r="E875" s="14"/>
    </row>
    <row r="876" spans="5:5" x14ac:dyDescent="0.35">
      <c r="E876" s="14"/>
    </row>
    <row r="877" spans="5:5" x14ac:dyDescent="0.35">
      <c r="E877" s="14"/>
    </row>
    <row r="878" spans="5:5" x14ac:dyDescent="0.35">
      <c r="E878" s="14"/>
    </row>
    <row r="879" spans="5:5" x14ac:dyDescent="0.35">
      <c r="E879" s="14"/>
    </row>
    <row r="880" spans="5:5" x14ac:dyDescent="0.35">
      <c r="E880" s="14"/>
    </row>
    <row r="881" spans="5:5" x14ac:dyDescent="0.35">
      <c r="E881" s="14"/>
    </row>
    <row r="882" spans="5:5" x14ac:dyDescent="0.35">
      <c r="E882" s="14"/>
    </row>
    <row r="883" spans="5:5" x14ac:dyDescent="0.35">
      <c r="E883" s="14"/>
    </row>
    <row r="884" spans="5:5" x14ac:dyDescent="0.35">
      <c r="E884" s="14"/>
    </row>
    <row r="885" spans="5:5" x14ac:dyDescent="0.35">
      <c r="E885" s="14"/>
    </row>
    <row r="886" spans="5:5" x14ac:dyDescent="0.35">
      <c r="E886" s="14"/>
    </row>
    <row r="887" spans="5:5" x14ac:dyDescent="0.35">
      <c r="E887" s="14"/>
    </row>
    <row r="888" spans="5:5" x14ac:dyDescent="0.35">
      <c r="E888" s="14"/>
    </row>
    <row r="889" spans="5:5" x14ac:dyDescent="0.35">
      <c r="E889" s="14"/>
    </row>
    <row r="890" spans="5:5" x14ac:dyDescent="0.35">
      <c r="E890" s="14"/>
    </row>
    <row r="891" spans="5:5" x14ac:dyDescent="0.35">
      <c r="E891" s="14"/>
    </row>
    <row r="892" spans="5:5" x14ac:dyDescent="0.35">
      <c r="E892" s="14"/>
    </row>
    <row r="893" spans="5:5" x14ac:dyDescent="0.35">
      <c r="E893" s="14"/>
    </row>
    <row r="894" spans="5:5" x14ac:dyDescent="0.35">
      <c r="E894" s="14"/>
    </row>
    <row r="895" spans="5:5" x14ac:dyDescent="0.35">
      <c r="E895" s="14"/>
    </row>
    <row r="896" spans="5:5" x14ac:dyDescent="0.35">
      <c r="E896" s="14"/>
    </row>
    <row r="897" spans="5:5" x14ac:dyDescent="0.35">
      <c r="E897" s="14"/>
    </row>
    <row r="898" spans="5:5" x14ac:dyDescent="0.35">
      <c r="E898" s="14"/>
    </row>
    <row r="899" spans="5:5" x14ac:dyDescent="0.35">
      <c r="E899" s="14"/>
    </row>
    <row r="900" spans="5:5" x14ac:dyDescent="0.35">
      <c r="E900" s="14"/>
    </row>
    <row r="901" spans="5:5" x14ac:dyDescent="0.35">
      <c r="E901" s="14"/>
    </row>
    <row r="902" spans="5:5" x14ac:dyDescent="0.35">
      <c r="E902" s="14"/>
    </row>
    <row r="903" spans="5:5" x14ac:dyDescent="0.35">
      <c r="E903" s="14"/>
    </row>
    <row r="904" spans="5:5" x14ac:dyDescent="0.35">
      <c r="E904" s="14"/>
    </row>
    <row r="905" spans="5:5" x14ac:dyDescent="0.35">
      <c r="E905" s="14"/>
    </row>
    <row r="906" spans="5:5" x14ac:dyDescent="0.35">
      <c r="E906" s="14"/>
    </row>
    <row r="907" spans="5:5" x14ac:dyDescent="0.35">
      <c r="E907" s="14"/>
    </row>
    <row r="908" spans="5:5" x14ac:dyDescent="0.35">
      <c r="E908" s="14"/>
    </row>
    <row r="909" spans="5:5" x14ac:dyDescent="0.35">
      <c r="E909" s="14"/>
    </row>
    <row r="910" spans="5:5" x14ac:dyDescent="0.35">
      <c r="E910" s="14"/>
    </row>
    <row r="911" spans="5:5" x14ac:dyDescent="0.35">
      <c r="E911" s="14"/>
    </row>
    <row r="912" spans="5:5" x14ac:dyDescent="0.35">
      <c r="E912" s="14"/>
    </row>
    <row r="913" spans="5:5" x14ac:dyDescent="0.35">
      <c r="E913" s="14"/>
    </row>
    <row r="914" spans="5:5" x14ac:dyDescent="0.35">
      <c r="E914" s="14"/>
    </row>
    <row r="915" spans="5:5" x14ac:dyDescent="0.35">
      <c r="E915" s="14"/>
    </row>
    <row r="916" spans="5:5" x14ac:dyDescent="0.35">
      <c r="E916" s="14"/>
    </row>
    <row r="917" spans="5:5" x14ac:dyDescent="0.35">
      <c r="E917" s="14"/>
    </row>
    <row r="918" spans="5:5" x14ac:dyDescent="0.35">
      <c r="E918" s="14"/>
    </row>
    <row r="919" spans="5:5" x14ac:dyDescent="0.35">
      <c r="E919" s="14"/>
    </row>
    <row r="920" spans="5:5" x14ac:dyDescent="0.35">
      <c r="E920" s="14"/>
    </row>
    <row r="921" spans="5:5" x14ac:dyDescent="0.35">
      <c r="E921" s="14"/>
    </row>
    <row r="922" spans="5:5" x14ac:dyDescent="0.35">
      <c r="E922" s="14"/>
    </row>
    <row r="923" spans="5:5" x14ac:dyDescent="0.35">
      <c r="E923" s="14"/>
    </row>
    <row r="924" spans="5:5" x14ac:dyDescent="0.35">
      <c r="E924" s="14"/>
    </row>
    <row r="925" spans="5:5" x14ac:dyDescent="0.35">
      <c r="E925" s="14"/>
    </row>
    <row r="926" spans="5:5" x14ac:dyDescent="0.35">
      <c r="E926" s="14"/>
    </row>
    <row r="927" spans="5:5" x14ac:dyDescent="0.35">
      <c r="E927" s="14"/>
    </row>
    <row r="928" spans="5:5" x14ac:dyDescent="0.35">
      <c r="E928" s="14"/>
    </row>
    <row r="929" spans="5:5" x14ac:dyDescent="0.35">
      <c r="E929" s="14"/>
    </row>
    <row r="930" spans="5:5" x14ac:dyDescent="0.35">
      <c r="E930" s="14"/>
    </row>
    <row r="931" spans="5:5" x14ac:dyDescent="0.35">
      <c r="E931" s="14"/>
    </row>
    <row r="932" spans="5:5" x14ac:dyDescent="0.35">
      <c r="E932" s="14"/>
    </row>
    <row r="933" spans="5:5" x14ac:dyDescent="0.35">
      <c r="E933" s="14"/>
    </row>
    <row r="934" spans="5:5" x14ac:dyDescent="0.35">
      <c r="E934" s="14"/>
    </row>
    <row r="935" spans="5:5" x14ac:dyDescent="0.35">
      <c r="E935" s="14"/>
    </row>
    <row r="936" spans="5:5" x14ac:dyDescent="0.35">
      <c r="E936" s="14"/>
    </row>
    <row r="937" spans="5:5" x14ac:dyDescent="0.35">
      <c r="E937" s="14"/>
    </row>
    <row r="938" spans="5:5" x14ac:dyDescent="0.35">
      <c r="E938" s="14"/>
    </row>
    <row r="939" spans="5:5" x14ac:dyDescent="0.35">
      <c r="E939" s="14"/>
    </row>
    <row r="940" spans="5:5" x14ac:dyDescent="0.35">
      <c r="E940" s="14"/>
    </row>
    <row r="941" spans="5:5" x14ac:dyDescent="0.35">
      <c r="E941" s="14"/>
    </row>
    <row r="942" spans="5:5" x14ac:dyDescent="0.35">
      <c r="E942" s="14"/>
    </row>
    <row r="943" spans="5:5" x14ac:dyDescent="0.35">
      <c r="E943" s="14"/>
    </row>
    <row r="944" spans="5:5" x14ac:dyDescent="0.35">
      <c r="E944" s="14"/>
    </row>
    <row r="945" spans="5:5" x14ac:dyDescent="0.35">
      <c r="E945" s="14"/>
    </row>
    <row r="946" spans="5:5" x14ac:dyDescent="0.35">
      <c r="E946" s="14"/>
    </row>
    <row r="947" spans="5:5" x14ac:dyDescent="0.35">
      <c r="E947" s="14"/>
    </row>
    <row r="948" spans="5:5" x14ac:dyDescent="0.35">
      <c r="E948" s="14"/>
    </row>
    <row r="949" spans="5:5" x14ac:dyDescent="0.35">
      <c r="E949" s="14"/>
    </row>
    <row r="950" spans="5:5" x14ac:dyDescent="0.35">
      <c r="E950" s="14"/>
    </row>
    <row r="951" spans="5:5" x14ac:dyDescent="0.35">
      <c r="E951" s="14"/>
    </row>
    <row r="952" spans="5:5" x14ac:dyDescent="0.35">
      <c r="E952" s="14"/>
    </row>
    <row r="953" spans="5:5" x14ac:dyDescent="0.35">
      <c r="E953" s="14"/>
    </row>
    <row r="954" spans="5:5" x14ac:dyDescent="0.35">
      <c r="E954" s="14"/>
    </row>
    <row r="955" spans="5:5" x14ac:dyDescent="0.35">
      <c r="E955" s="14"/>
    </row>
    <row r="956" spans="5:5" x14ac:dyDescent="0.35">
      <c r="E956" s="14"/>
    </row>
    <row r="957" spans="5:5" x14ac:dyDescent="0.35">
      <c r="E957" s="14"/>
    </row>
    <row r="958" spans="5:5" x14ac:dyDescent="0.35">
      <c r="E958" s="14"/>
    </row>
    <row r="959" spans="5:5" x14ac:dyDescent="0.35">
      <c r="E959" s="14"/>
    </row>
    <row r="960" spans="5:5" x14ac:dyDescent="0.35">
      <c r="E960" s="14"/>
    </row>
    <row r="961" spans="5:5" x14ac:dyDescent="0.35">
      <c r="E961" s="14"/>
    </row>
    <row r="962" spans="5:5" x14ac:dyDescent="0.35">
      <c r="E962" s="14"/>
    </row>
    <row r="963" spans="5:5" x14ac:dyDescent="0.35">
      <c r="E963" s="14"/>
    </row>
    <row r="964" spans="5:5" x14ac:dyDescent="0.35">
      <c r="E964" s="14"/>
    </row>
    <row r="965" spans="5:5" x14ac:dyDescent="0.35">
      <c r="E965" s="14"/>
    </row>
    <row r="966" spans="5:5" x14ac:dyDescent="0.35">
      <c r="E966" s="14"/>
    </row>
    <row r="967" spans="5:5" x14ac:dyDescent="0.35">
      <c r="E967" s="14"/>
    </row>
    <row r="968" spans="5:5" x14ac:dyDescent="0.35">
      <c r="E968" s="14"/>
    </row>
    <row r="969" spans="5:5" x14ac:dyDescent="0.35">
      <c r="E969" s="14"/>
    </row>
    <row r="970" spans="5:5" x14ac:dyDescent="0.35">
      <c r="E970" s="14"/>
    </row>
    <row r="971" spans="5:5" x14ac:dyDescent="0.35">
      <c r="E971" s="14"/>
    </row>
    <row r="972" spans="5:5" x14ac:dyDescent="0.35">
      <c r="E972" s="14"/>
    </row>
    <row r="973" spans="5:5" x14ac:dyDescent="0.35">
      <c r="E973" s="14"/>
    </row>
    <row r="974" spans="5:5" x14ac:dyDescent="0.35">
      <c r="E974" s="14"/>
    </row>
    <row r="975" spans="5:5" x14ac:dyDescent="0.35">
      <c r="E975" s="14"/>
    </row>
    <row r="976" spans="5:5" x14ac:dyDescent="0.35">
      <c r="E976" s="14"/>
    </row>
    <row r="977" spans="5:8" x14ac:dyDescent="0.35">
      <c r="E977" s="14"/>
    </row>
    <row r="978" spans="5:8" x14ac:dyDescent="0.35">
      <c r="E978" s="14"/>
    </row>
    <row r="979" spans="5:8" x14ac:dyDescent="0.35">
      <c r="E979" s="14"/>
    </row>
    <row r="980" spans="5:8" x14ac:dyDescent="0.35">
      <c r="E980" s="14"/>
    </row>
    <row r="981" spans="5:8" x14ac:dyDescent="0.35">
      <c r="E981" s="14"/>
    </row>
    <row r="982" spans="5:8" x14ac:dyDescent="0.35">
      <c r="E982" s="14"/>
    </row>
    <row r="983" spans="5:8" x14ac:dyDescent="0.35">
      <c r="E983" s="14"/>
    </row>
    <row r="984" spans="5:8" x14ac:dyDescent="0.35">
      <c r="E984" s="14"/>
    </row>
    <row r="985" spans="5:8" x14ac:dyDescent="0.35">
      <c r="E985" s="7"/>
      <c r="F985" s="8"/>
      <c r="G985" s="8"/>
      <c r="H985" s="2"/>
    </row>
    <row r="986" spans="5:8" x14ac:dyDescent="0.35">
      <c r="H986" s="2"/>
    </row>
    <row r="987" spans="5:8" x14ac:dyDescent="0.35">
      <c r="H987" s="2"/>
    </row>
    <row r="988" spans="5:8" x14ac:dyDescent="0.35">
      <c r="H988" s="2"/>
    </row>
    <row r="989" spans="5:8" x14ac:dyDescent="0.35">
      <c r="H989" s="2"/>
    </row>
    <row r="990" spans="5:8" x14ac:dyDescent="0.35">
      <c r="H990" s="2"/>
    </row>
  </sheetData>
  <mergeCells count="1">
    <mergeCell ref="C1:H1"/>
  </mergeCells>
  <phoneticPr fontId="7" type="noConversion"/>
  <conditionalFormatting sqref="I33:J984 I3:J31">
    <cfRule type="colorScale" priority="1">
      <colorScale>
        <cfvo type="min"/>
        <cfvo type="percentile" val="50"/>
        <cfvo type="max"/>
        <color rgb="FFF8696B"/>
        <color rgb="FFFFEB84"/>
        <color rgb="FF63BE7B"/>
      </colorScale>
    </cfRule>
  </conditionalFormatting>
  <pageMargins left="0.7" right="0.7" top="0.75" bottom="0.75" header="0.3" footer="0.3"/>
  <pageSetup paperSize="8" scale="56" orientation="landscape" r:id="rId1"/>
  <headerFooter>
    <oddHeader>&amp;C&amp;"Calibri"&amp;12&amp;K000000 OFFICIAL&amp;1#_x000D_</oddHeader>
  </headerFooter>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FA05F42A-39C6-40B5-B9B6-FA45CC1EE546}">
          <x14:formula1>
            <xm:f>Lists!$A$2:$A$20</xm:f>
          </x14:formula1>
          <xm:sqref>A32:A984 A2:A26 A28:A30</xm:sqref>
        </x14:dataValidation>
        <x14:dataValidation type="list" allowBlank="1" showInputMessage="1" showErrorMessage="1" xr:uid="{57B878DC-313E-4453-96FA-ACBC338E34CA}">
          <x14:formula1>
            <xm:f>Lists!$D$2:$D$7</xm:f>
          </x14:formula1>
          <xm:sqref>J32 D37:D984 D2:D35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74EB51EE1AA5469237F180ED98537C" ma:contentTypeVersion="10" ma:contentTypeDescription="Create a new document." ma:contentTypeScope="" ma:versionID="b44c86f8c2f4973430cf88e656cbefbc">
  <xsd:schema xmlns:xsd="http://www.w3.org/2001/XMLSchema" xmlns:xs="http://www.w3.org/2001/XMLSchema" xmlns:p="http://schemas.microsoft.com/office/2006/metadata/properties" xmlns:ns2="25d5d267-8b6c-4b51-9a17-8c43910da834" xmlns:ns3="222C8BA3-B219-4163-A5B8-8E474E5B3A8A" xmlns:ns4="222c8ba3-b219-4163-a5b8-8e474e5b3a8a" xmlns:ns5="c4a16dd6-f3ec-434f-a888-ee6c6b81270f" targetNamespace="http://schemas.microsoft.com/office/2006/metadata/properties" ma:root="true" ma:fieldsID="d57efdb39e887257794649657751f77d" ns2:_="" ns3:_="" ns4:_="" ns5:_="">
    <xsd:import namespace="25d5d267-8b6c-4b51-9a17-8c43910da834"/>
    <xsd:import namespace="222C8BA3-B219-4163-A5B8-8E474E5B3A8A"/>
    <xsd:import namespace="222c8ba3-b219-4163-a5b8-8e474e5b3a8a"/>
    <xsd:import namespace="c4a16dd6-f3ec-434f-a888-ee6c6b81270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4:MediaServiceSearchProperties" minOccurs="0"/>
                <xsd:element ref="ns4:lcf76f155ced4ddcb4097134ff3c332f" minOccurs="0"/>
                <xsd:element ref="ns5:TaxCatchAll" minOccurs="0"/>
                <xsd:element ref="ns4:MediaServiceDateTaken" minOccurs="0"/>
                <xsd:element ref="ns4:MediaServiceGenerationTime" minOccurs="0"/>
                <xsd:element ref="ns4:MediaServiceEventHashCode" minOccurs="0"/>
                <xsd:element ref="ns4:MediaLengthInSeconds" minOccurs="0"/>
                <xsd:element ref="ns4:MediaServiceOCR"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d5d267-8b6c-4b51-9a17-8c43910da83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2C8BA3-B219-4163-A5B8-8E474E5B3A8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2c8ba3-b219-4163-a5b8-8e474e5b3a8a"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148d3e5-50d7-47ad-af1a-55b09c41ebf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4a16dd6-f3ec-434f-a888-ee6c6b81270f"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F2BC352D-0758-46A5-8CDB-ABB6C373B754}" ma:internalName="TaxCatchAll" ma:showField="CatchAllData" ma:web="{3a644028-84a0-4fca-87c1-43a6e88621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etadata xmlns="http://www.objective.com/ecm/document/metadata/506FAAA443975CE0E05400144FFC78FA" version="1.0.0">
  <systemFields>
    <field name="Objective-Id">
      <value order="0">A24050746</value>
    </field>
    <field name="Objective-Title">
      <value order="0">2026 06 15 DTMI Updated Coastal Management History Database</value>
    </field>
    <field name="Objective-Description">
      <value order="0"/>
    </field>
    <field name="Objective-CreationStamp">
      <value order="0">2026-06-15T05:34:17Z</value>
    </field>
    <field name="Objective-IsApproved">
      <value order="0">false</value>
    </field>
    <field name="Objective-IsPublished">
      <value order="0">true</value>
    </field>
    <field name="Objective-DatePublished">
      <value order="0">2026-07-29T09:17:11Z</value>
    </field>
    <field name="Objective-ModificationStamp">
      <value order="0">2026-07-29T09:17:11Z</value>
    </field>
    <field name="Objective-Owner">
      <value order="0">Lucya Roncevich</value>
    </field>
    <field name="Objective-Path">
      <value order="0">Objective Global Folder:Department of Transport:01 Corporate:02 Core Functions:Coastal Management:Grant Funding:CoastWA 2021-2026:2023 Item D1 Hotspot Management History</value>
    </field>
    <field name="Objective-Parent">
      <value order="0">2023 Item D1 Hotspot Management History</value>
    </field>
    <field name="Objective-State">
      <value order="0">Published</value>
    </field>
    <field name="Objective-VersionId">
      <value order="0">vA33096816</value>
    </field>
    <field name="Objective-Version">
      <value order="0">2.0</value>
    </field>
    <field name="Objective-VersionNumber">
      <value order="0">2</value>
    </field>
    <field name="Objective-VersionComment">
      <value order="0"/>
    </field>
    <field name="Objective-FileNumber">
      <value order="0">DT/21/01535</value>
    </field>
    <field name="Objective-Classification">
      <value order="0"/>
    </field>
    <field name="Objective-Caveats">
      <value order="0"/>
    </field>
  </systemFields>
  <catalogues>
    <catalogue name="Electronic Document Type Catalogue" type="type" ori="id:cA44">
      <field name="Objective-Document Type">
        <value order="0"/>
      </field>
      <field name="Objective-Date Received">
        <value order="0"/>
      </field>
      <field name="Objective-Date Written">
        <value order="0"/>
      </field>
      <field name="Objective-Author">
        <value order="0"/>
      </field>
      <field name="Objective-Notes">
        <value order="0"/>
      </field>
      <field name="Objective-Connect Creator">
        <value order="0"/>
      </field>
      <field name="Objective-Box - Source Record">
        <value order="0"/>
      </field>
    </catalogue>
  </catalogues>
</metadata>
</file>

<file path=customXml/item3.xml><?xml version="1.0" encoding="utf-8"?>
<p:properties xmlns:p="http://schemas.microsoft.com/office/2006/metadata/properties" xmlns:xsi="http://www.w3.org/2001/XMLSchema-instance" xmlns:pc="http://schemas.microsoft.com/office/infopath/2007/PartnerControls">
  <documentManagement>
    <SharedWithUsers xmlns="25d5d267-8b6c-4b51-9a17-8c43910da834">
      <UserInfo>
        <DisplayName>Adamantidis, Chris (Sydney)</DisplayName>
        <AccountId>12</AccountId>
        <AccountType/>
      </UserInfo>
    </SharedWithUsers>
    <lcf76f155ced4ddcb4097134ff3c332f xmlns="222c8ba3-b219-4163-a5b8-8e474e5b3a8a">
      <Terms xmlns="http://schemas.microsoft.com/office/infopath/2007/PartnerControls"/>
    </lcf76f155ced4ddcb4097134ff3c332f>
    <TaxCatchAll xmlns="c4a16dd6-f3ec-434f-a888-ee6c6b81270f" xsi:nil="true"/>
  </documentManagement>
</p:properties>
</file>

<file path=customXml/item4.xml>��< ? x m l   v e r s i o n = " 1 . 0 "   e n c o d i n g = " U T F - 1 6 "   s t a n d a l o n e = " n o " ? > < D a t a M a s h u p   x m l n s = " h t t p : / / s c h e m a s . m i c r o s o f t . c o m / D a t a M a s h u p " > A A A A A P s 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M E z 8 8 q 0 A A A D 3 A A A A E g A A A E N v b m Z p Z y 9 Q Y W N r Y W d l L n h t b H q / e 7 + N f U V u j k J Z a l F x Z n 6 e r Z K h n o G S Q n F J Y l 5 K Y k 5 + X q q t U l 6 + k r 0 d L 5 d N Q G J y d m J 6 q g J Q d V 6 x V U V x i q 1 S R k l J g Z W + f n l 5 u V 6 5 s V 5 + U b q + k Y G B o X 6 E r 0 9 w c k Z q b q I S X H E m Y c W 6 m X k g a 5 N T l e x s w i C u s T P S M z S w 0 L O 0 M N M z s N G H C d r 4 Z u Y h F B g B H Q y S R R K 0 c S 7 N K S k t S r V L z d N 1 D L X R h 3 F t 9 K F + s A M A A A D / / w M A U E s D B B Q A A g A I A A A A I Q A O C 4 G I C g I A A B U E A A A T A A A A R m 9 y b X V s Y X M v U 2 V j d G l v b j E u b Z S T T Y v b M B C G 7 4 H 8 h 8 G 9 J G B i F k o v Y Q 9 t u t B A v + g u l L L s Q Z H H 9 r C y J D R S d k P I f + 8 o X t N t 3 E t 9 k R n N + 8 z M K 4 l R R 3 I W b o f 1 a j 2 f z W f c q Y A 1 3 K m d w S u 4 B o N x P g P 5 b l 0 K G i V y 8 6 z R r D Y p B L T x p w u P O + c e F 8 v j / V f V 4 3 U x K I u H 0 / 3 G 2 S g p D + U A e F N s O m X b D D 9 4 L I R 0 T l 3 d B W W 5 c a H f O J N 6 m z d 5 M V Q r j 8 f i l i I W J U Q J Q 8 T n e C r h W O R S k + C 3 J 4 u B O / K T n S 9 t H + E T Y V B B d 4 f J 9 k d k H c h n E y Z 7 n 1 U c Y 8 o e h t C f t D H 0 C 1 U A 1 4 C M z D G k w d e F d r 0 X / + R / e S n 4 K 3 H j O M I N R + r V e d a t j e / e r r I R Q + 5 g d Y b X 9 L r J E f Z d i b 5 W v W q x C u g V B a 6 o 9 8 H t s R c h r y 8 F M j C 1 F v Q I Z F g 8 d R g Q f M A 9 u c T m A L X T K a u x X k 7 0 P 7 B X Z M m 2 U A 8 k Q w 1 m B h l h Y M i n m X c p X 4 B a T r x J 9 j z q G X U x 3 k s z X s S O n e 8 O V Z u o z n I f y G o S C / + 3 v + 1 Y 1 6 f g H W M 1 1 o c F 2 p Y s o p D b E u Q W W Y q H y q e d I V 0 C 2 j 0 F Z z N W m S n 2 A 1 p s K H K 1 7 b 3 S s h J z Q q 5 0 p 4 w R s P x K r 5 z 9 N H I h b J w Q 3 j N L Q u b n 2 / L i l L I a K 2 y a / A z 3 U o J 5 L Y L 6 U i u G k V Y m n 3 B A z i 3 m d P H N R V c x a O V j y k + 3 T n k 4 i B 0 C y 9 u B P c m y e k 0 7 L e c z s v 9 8 l e v f A A A A / / 8 D A F B L A Q I t A B Q A B g A I A A A A I Q A q 3 a p A 0 g A A A D c B A A A T A A A A A A A A A A A A A A A A A A A A A A B b Q 2 9 u d G V u d F 9 U e X B l c 1 0 u e G 1 s U E s B A i 0 A F A A C A A g A A A A h A D B M / P K t A A A A 9 w A A A B I A A A A A A A A A A A A A A A A A C w M A A E N v b m Z p Z y 9 Q Y W N r Y W d l L n h t b F B L A Q I t A B Q A A g A I A A A A I Q A O C 4 G I C g I A A B U E A A A T A A A A A A A A A A A A A A A A A O g D A A B G b 3 J t d W x h c y 9 T Z W N 0 a W 9 u M S 5 t U E s F B g A A A A A D A A M A w g A A A C M G 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B F g A A A A A A A F 8 W 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V G F i b G U x 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M y 0 x M i 0 w O F Q w N z o y N T o 1 M y 4 3 N j g w N j E x W i I v P j x F b n R y e S B U e X B l P S J G a W x s Q 2 9 s d W 1 u V H l w Z X M i I F Z h b H V l P S J z Q m d Z R 0 J n W U F B Q U F E Q U F B Q U F 3 Q U F B Q U F B I i 8 + P E V u d H J 5 I F R 5 c G U 9 I k Z p b G x D b 2 x 1 b W 5 O Y W 1 l c y I g V m F s d W U 9 I n N b J n F 1 b 3 Q 7 U 2 l 0 Z S Z x d W 9 0 O y w m c X V v d D t O Y W 1 l J n F 1 b 3 Q 7 L C Z x d W 9 0 O 0 9 3 b m V y c 2 h p c C Z x d W 9 0 O y w m c X V v d D t N Z 2 1 0 I E h p Z X J h c m N o e S Z x d W 9 0 O y w m c X V v d D t E Z X N j c m l w d G l v b i Z x d W 9 0 O y w m c X V v d D t M Y X Q m c X V v d D s s J n F 1 b 3 Q 7 T G 9 u J n F 1 b 3 Q 7 L C Z x d W 9 0 O 1 l l Y X I g b 2 Y g Q 2 9 u c 3 R y d W N 0 a W 9 u I C h j b 2 1 w b G V 0 a W 9 u K S Z x d W 9 0 O y w m c X V v d D t D b 2 5 z d H J 1 Y 3 R p b 2 4 g Q 2 9 z d C B F c 3 R p b W F 0 Z S Z x d W 9 0 O y w m c X V v d D t D d X J y Z W 5 0 I E N v b m R p d G l v b i Z x d W 9 0 O y w m c X V v d D t Q Y X N 0 I G R h b W F n Z S 9 y Z X B h a X J z L 2 l t c H J v d m V t Z W 5 0 c z s m c X V v d D s s J n F 1 b 3 Q 7 R G V z a W d u I G N v b m R p d G l v b n M g K H d o Z X J l I H B y Z X Z p b 3 V z b H k g Z G 9 j d W 1 l b n R l Z C k 7 J n F 1 b 3 Q 7 L C Z x d W 9 0 O 1 J l b W F p b m l u Z y B k Z X N p Z 2 4 g b G l m Z S A o d 2 h p b G U g c G V y Z m 9 y b W l u Z y B p b n R l b m R l Z C B m d W 5 j d G l v b i k 7 J n F 1 b 3 Q 7 L C Z x d W 9 0 O 0 R l c 2 l n b i B w a G l s b 3 N v c G h 5 L 2 d 1 a W R p b m c g c H J p b m N p c G x l c y A o d 2 h l c m U g c H J l d m l v d X N s e S B k b 2 N 1 b W V u d G V k K T s m c X V v d D s s J n F 1 b 3 Q 7 S W 5 0 Z W 5 k Z W Q g c H V y c G 9 z Z S 9 m d W 5 j d G l v b i A o Z W 5 n a W 5 l Z X J p b m c s I G F t Z W 5 p d H k v c H V i b G l j L C B l b n Z p c m 9 u b W V u d G F s K T s m c X V v d D s s J n F 1 b 3 Q 7 Q m V u Z W Z p d H M v S W 1 w Y W N 0 c y 9 p c 3 N 1 Z X M v Y 2 h h b G x l b m d l c y 9 s Z X N z b 2 5 z I G x l Y X J u d D s m c X V v d D s s J n F 1 b 3 Q 7 Q X N z Z X N z b W V u d C B v Z i B w Z X J m b 3 J t Y W 5 j Z S 9 l Z m Z l Y 3 R p d m V u Z X N z O y B h b m Q m c X V v d D s s J n F 1 b 3 Q 7 V H l w a W N h b C 9 y Z X B y Z X N l b n R h d G l 2 Z S B w a G 9 0 b y 9 z I G N h c H R 1 c m V k I G R 1 c m l u Z y B 0 a G U g c 2 l 0 Z S B 2 a X N p d C 4 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x O C w m c X V v d D t r Z X l D b 2 x 1 b W 5 O Y W 1 l c y Z x d W 9 0 O z p b X S w m c X V v d D t x d W V y e V J l b G F 0 a W 9 u c 2 h p c H M m c X V v d D s 6 W 1 0 s J n F 1 b 3 Q 7 Y 2 9 s d W 1 u S W R l b n R p d G l l c y Z x d W 9 0 O z p b J n F 1 b 3 Q 7 U 2 V j d G l v b j E v V G F i b G U x L 0 F 1 d G 9 S Z W 1 v d m V k Q 2 9 s d W 1 u c z E u e 1 N p d G U s M H 0 m c X V v d D s s J n F 1 b 3 Q 7 U 2 V j d G l v b j E v V G F i b G U x L 0 F 1 d G 9 S Z W 1 v d m V k Q 2 9 s d W 1 u c z E u e 0 5 h b W U s M X 0 m c X V v d D s s J n F 1 b 3 Q 7 U 2 V j d G l v b j E v V G F i b G U x L 0 F 1 d G 9 S Z W 1 v d m V k Q 2 9 s d W 1 u c z E u e 0 9 3 b m V y c 2 h p c C w y f S Z x d W 9 0 O y w m c X V v d D t T Z W N 0 a W 9 u M S 9 U Y W J s Z T E v Q X V 0 b 1 J l b W 9 2 Z W R D b 2 x 1 b W 5 z M S 5 7 T W d t d C B I a W V y Y X J j a H k s M 3 0 m c X V v d D s s J n F 1 b 3 Q 7 U 2 V j d G l v b j E v V G F i b G U x L 0 F 1 d G 9 S Z W 1 v d m V k Q 2 9 s d W 1 u c z E u e 0 R l c 2 N y a X B 0 a W 9 u L D R 9 J n F 1 b 3 Q 7 L C Z x d W 9 0 O 1 N l Y 3 R p b 2 4 x L 1 R h Y m x l M S 9 B d X R v U m V t b 3 Z l Z E N v b H V t b n M x L n t M Y X Q s N X 0 m c X V v d D s s J n F 1 b 3 Q 7 U 2 V j d G l v b j E v V G F i b G U x L 0 F 1 d G 9 S Z W 1 v d m V k Q 2 9 s d W 1 u c z E u e 0 x v b i w 2 f S Z x d W 9 0 O y w m c X V v d D t T Z W N 0 a W 9 u M S 9 U Y W J s Z T E v Q X V 0 b 1 J l b W 9 2 Z W R D b 2 x 1 b W 5 z M S 5 7 W W V h c i B v Z i B D b 2 5 z d H J 1 Y 3 R p b 2 4 g K G N v b X B s Z X R p b 2 4 p L D d 9 J n F 1 b 3 Q 7 L C Z x d W 9 0 O 1 N l Y 3 R p b 2 4 x L 1 R h Y m x l M S 9 B d X R v U m V t b 3 Z l Z E N v b H V t b n M x L n t D b 2 5 z d H J 1 Y 3 R p b 2 4 g Q 2 9 z d C B F c 3 R p b W F 0 Z S w 4 f S Z x d W 9 0 O y w m c X V v d D t T Z W N 0 a W 9 u M S 9 U Y W J s Z T E v Q X V 0 b 1 J l b W 9 2 Z W R D b 2 x 1 b W 5 z M S 5 7 Q 3 V y c m V u d C B D b 2 5 k a X R p b 2 4 s O X 0 m c X V v d D s s J n F 1 b 3 Q 7 U 2 V j d G l v b j E v V G F i b G U x L 0 F 1 d G 9 S Z W 1 v d m V k Q 2 9 s d W 1 u c z E u e 1 B h c 3 Q g Z G F t Y W d l L 3 J l c G F p c n M v a W 1 w c m 9 2 Z W 1 l b n R z O y w x M H 0 m c X V v d D s s J n F 1 b 3 Q 7 U 2 V j d G l v b j E v V G F i b G U x L 0 F 1 d G 9 S Z W 1 v d m V k Q 2 9 s d W 1 u c z E u e 0 R l c 2 l n b i B j b 2 5 k a X R p b 2 5 z I C h 3 a G V y Z S B w c m V 2 a W 9 1 c 2 x 5 I G R v Y 3 V t Z W 5 0 Z W Q p O y w x M X 0 m c X V v d D s s J n F 1 b 3 Q 7 U 2 V j d G l v b j E v V G F i b G U x L 0 F 1 d G 9 S Z W 1 v d m V k Q 2 9 s d W 1 u c z E u e 1 J l b W F p b m l u Z y B k Z X N p Z 2 4 g b G l m Z S A o d 2 h p b G U g c G V y Z m 9 y b W l u Z y B p b n R l b m R l Z C B m d W 5 j d G l v b i k 7 L D E y f S Z x d W 9 0 O y w m c X V v d D t T Z W N 0 a W 9 u M S 9 U Y W J s Z T E v Q X V 0 b 1 J l b W 9 2 Z W R D b 2 x 1 b W 5 z M S 5 7 R G V z a W d u I H B o a W x v c 2 9 w a H k v Z 3 V p Z G l u Z y B w c m l u Y 2 l w b G V z I C h 3 a G V y Z S B w c m V 2 a W 9 1 c 2 x 5 I G R v Y 3 V t Z W 5 0 Z W Q p O y w x M 3 0 m c X V v d D s s J n F 1 b 3 Q 7 U 2 V j d G l v b j E v V G F i b G U x L 0 F 1 d G 9 S Z W 1 v d m V k Q 2 9 s d W 1 u c z E u e 0 l u d G V u Z G V k I H B 1 c n B v c 2 U v Z n V u Y 3 R p b 2 4 g K G V u Z 2 l u Z W V y a W 5 n L C B h b W V u a X R 5 L 3 B 1 Y m x p Y y w g Z W 5 2 a X J v b m 1 l b n R h b C k 7 L D E 0 f S Z x d W 9 0 O y w m c X V v d D t T Z W N 0 a W 9 u M S 9 U Y W J s Z T E v Q X V 0 b 1 J l b W 9 2 Z W R D b 2 x 1 b W 5 z M S 5 7 Q m V u Z W Z p d H M v S W 1 w Y W N 0 c y 9 p c 3 N 1 Z X M v Y 2 h h b G x l b m d l c y 9 s Z X N z b 2 5 z I G x l Y X J u d D s s M T V 9 J n F 1 b 3 Q 7 L C Z x d W 9 0 O 1 N l Y 3 R p b 2 4 x L 1 R h Y m x l M S 9 B d X R v U m V t b 3 Z l Z E N v b H V t b n M x L n t B c 3 N l c 3 N t Z W 5 0 I G 9 m I H B l c m Z v c m 1 h b m N l L 2 V m Z m V j d G l 2 Z W 5 l c 3 M 7 I G F u Z C w x N n 0 m c X V v d D s s J n F 1 b 3 Q 7 U 2 V j d G l v b j E v V G F i b G U x L 0 F 1 d G 9 S Z W 1 v d m V k Q 2 9 s d W 1 u c z E u e 1 R 5 c G l j Y W w v c m V w c m V z Z W 5 0 Y X R p d m U g c G h v d G 8 v c y B j Y X B 0 d X J l Z C B k d X J p b m c g d G h l I H N p d G U g d m l z a X Q u L D E 3 f S Z x d W 9 0 O 1 0 s J n F 1 b 3 Q 7 Q 2 9 s d W 1 u Q 2 9 1 b n Q m c X V v d D s 6 M T g s J n F 1 b 3 Q 7 S 2 V 5 Q 2 9 s d W 1 u T m F t Z X M m c X V v d D s 6 W 1 0 s J n F 1 b 3 Q 7 Q 2 9 s d W 1 u S W R l b n R p d G l l c y Z x d W 9 0 O z p b J n F 1 b 3 Q 7 U 2 V j d G l v b j E v V G F i b G U x L 0 F 1 d G 9 S Z W 1 v d m V k Q 2 9 s d W 1 u c z E u e 1 N p d G U s M H 0 m c X V v d D s s J n F 1 b 3 Q 7 U 2 V j d G l v b j E v V G F i b G U x L 0 F 1 d G 9 S Z W 1 v d m V k Q 2 9 s d W 1 u c z E u e 0 5 h b W U s M X 0 m c X V v d D s s J n F 1 b 3 Q 7 U 2 V j d G l v b j E v V G F i b G U x L 0 F 1 d G 9 S Z W 1 v d m V k Q 2 9 s d W 1 u c z E u e 0 9 3 b m V y c 2 h p c C w y f S Z x d W 9 0 O y w m c X V v d D t T Z W N 0 a W 9 u M S 9 U Y W J s Z T E v Q X V 0 b 1 J l b W 9 2 Z W R D b 2 x 1 b W 5 z M S 5 7 T W d t d C B I a W V y Y X J j a H k s M 3 0 m c X V v d D s s J n F 1 b 3 Q 7 U 2 V j d G l v b j E v V G F i b G U x L 0 F 1 d G 9 S Z W 1 v d m V k Q 2 9 s d W 1 u c z E u e 0 R l c 2 N y a X B 0 a W 9 u L D R 9 J n F 1 b 3 Q 7 L C Z x d W 9 0 O 1 N l Y 3 R p b 2 4 x L 1 R h Y m x l M S 9 B d X R v U m V t b 3 Z l Z E N v b H V t b n M x L n t M Y X Q s N X 0 m c X V v d D s s J n F 1 b 3 Q 7 U 2 V j d G l v b j E v V G F i b G U x L 0 F 1 d G 9 S Z W 1 v d m V k Q 2 9 s d W 1 u c z E u e 0 x v b i w 2 f S Z x d W 9 0 O y w m c X V v d D t T Z W N 0 a W 9 u M S 9 U Y W J s Z T E v Q X V 0 b 1 J l b W 9 2 Z W R D b 2 x 1 b W 5 z M S 5 7 W W V h c i B v Z i B D b 2 5 z d H J 1 Y 3 R p b 2 4 g K G N v b X B s Z X R p b 2 4 p L D d 9 J n F 1 b 3 Q 7 L C Z x d W 9 0 O 1 N l Y 3 R p b 2 4 x L 1 R h Y m x l M S 9 B d X R v U m V t b 3 Z l Z E N v b H V t b n M x L n t D b 2 5 z d H J 1 Y 3 R p b 2 4 g Q 2 9 z d C B F c 3 R p b W F 0 Z S w 4 f S Z x d W 9 0 O y w m c X V v d D t T Z W N 0 a W 9 u M S 9 U Y W J s Z T E v Q X V 0 b 1 J l b W 9 2 Z W R D b 2 x 1 b W 5 z M S 5 7 Q 3 V y c m V u d C B D b 2 5 k a X R p b 2 4 s O X 0 m c X V v d D s s J n F 1 b 3 Q 7 U 2 V j d G l v b j E v V G F i b G U x L 0 F 1 d G 9 S Z W 1 v d m V k Q 2 9 s d W 1 u c z E u e 1 B h c 3 Q g Z G F t Y W d l L 3 J l c G F p c n M v a W 1 w c m 9 2 Z W 1 l b n R z O y w x M H 0 m c X V v d D s s J n F 1 b 3 Q 7 U 2 V j d G l v b j E v V G F i b G U x L 0 F 1 d G 9 S Z W 1 v d m V k Q 2 9 s d W 1 u c z E u e 0 R l c 2 l n b i B j b 2 5 k a X R p b 2 5 z I C h 3 a G V y Z S B w c m V 2 a W 9 1 c 2 x 5 I G R v Y 3 V t Z W 5 0 Z W Q p O y w x M X 0 m c X V v d D s s J n F 1 b 3 Q 7 U 2 V j d G l v b j E v V G F i b G U x L 0 F 1 d G 9 S Z W 1 v d m V k Q 2 9 s d W 1 u c z E u e 1 J l b W F p b m l u Z y B k Z X N p Z 2 4 g b G l m Z S A o d 2 h p b G U g c G V y Z m 9 y b W l u Z y B p b n R l b m R l Z C B m d W 5 j d G l v b i k 7 L D E y f S Z x d W 9 0 O y w m c X V v d D t T Z W N 0 a W 9 u M S 9 U Y W J s Z T E v Q X V 0 b 1 J l b W 9 2 Z W R D b 2 x 1 b W 5 z M S 5 7 R G V z a W d u I H B o a W x v c 2 9 w a H k v Z 3 V p Z G l u Z y B w c m l u Y 2 l w b G V z I C h 3 a G V y Z S B w c m V 2 a W 9 1 c 2 x 5 I G R v Y 3 V t Z W 5 0 Z W Q p O y w x M 3 0 m c X V v d D s s J n F 1 b 3 Q 7 U 2 V j d G l v b j E v V G F i b G U x L 0 F 1 d G 9 S Z W 1 v d m V k Q 2 9 s d W 1 u c z E u e 0 l u d G V u Z G V k I H B 1 c n B v c 2 U v Z n V u Y 3 R p b 2 4 g K G V u Z 2 l u Z W V y a W 5 n L C B h b W V u a X R 5 L 3 B 1 Y m x p Y y w g Z W 5 2 a X J v b m 1 l b n R h b C k 7 L D E 0 f S Z x d W 9 0 O y w m c X V v d D t T Z W N 0 a W 9 u M S 9 U Y W J s Z T E v Q X V 0 b 1 J l b W 9 2 Z W R D b 2 x 1 b W 5 z M S 5 7 Q m V u Z W Z p d H M v S W 1 w Y W N 0 c y 9 p c 3 N 1 Z X M v Y 2 h h b G x l b m d l c y 9 s Z X N z b 2 5 z I G x l Y X J u d D s s M T V 9 J n F 1 b 3 Q 7 L C Z x d W 9 0 O 1 N l Y 3 R p b 2 4 x L 1 R h Y m x l M S 9 B d X R v U m V t b 3 Z l Z E N v b H V t b n M x L n t B c 3 N l c 3 N t Z W 5 0 I G 9 m I H B l c m Z v c m 1 h b m N l L 2 V m Z m V j d G l 2 Z W 5 l c 3 M 7 I G F u Z C w x N n 0 m c X V v d D s s J n F 1 b 3 Q 7 U 2 V j d G l v b j E v V G F i b G U x L 0 F 1 d G 9 S Z W 1 v d m V k Q 2 9 s d W 1 u c z E u e 1 R 5 c G l j Y W w v c m V w c m V z Z W 5 0 Y X R p d m U g c G h v d G 8 v c y B j Y X B 0 d X J l Z C B k d X J p b m c g d G h l I H N p d G U g d m l z a X Q u L D E 3 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V G F i b G U x L 1 N v d X J j Z T w v S X R l b V B h d G g + P C 9 J d G V t T G 9 j Y X R p b 2 4 + P F N 0 Y W J s Z U V u d H J p Z X M v P j w v S X R l b T 4 8 S X R l b T 4 8 S X R l b U x v Y 2 F 0 a W 9 u P j x J d G V t V H l w Z T 5 G b 3 J t d W x h P C 9 J d G V t V H l w Z T 4 8 S X R l b V B h d G g + U 2 V j d G l v b j E v V G F i b G U x L 0 N o Y W 5 n Z W Q l M j B U e X B l 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N o A A A A B A A A A 0 I y d 3 w E V 0 R G M e g D A T 8 K X 6 w E A A A D s + M X w O i 9 c S 6 z 7 d e z L J f K z A A A A A A I A A A A A A A N m A A D A A A A A E A A A A N J S N T 2 H n N M 1 H t U L S k y q e u A A A A A A B I A A A K A A A A A Q A A A A V Z K l + N g Q j f r 3 7 R R x i 2 B d Z l A A A A C n U X 4 n x O + 9 s X T e h q r 3 z x A 4 5 n / f h x l A y + s o + k 2 R h p s 0 g 6 R O u A w i N v 8 o G 0 + j N a 8 O / Y v X u m R r e A n V K P 5 B L q g o d W B n k W 1 Y o P O q 4 V D i 8 F z 2 i F V a z B Q A A A A H E p v M z x Y i 5 8 n r n O C X 4 j C p j p U Q J w = = < / D a t a M a s h u p > 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07C0CF-EFF2-45D3-91C1-E60F18B713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d5d267-8b6c-4b51-9a17-8c43910da834"/>
    <ds:schemaRef ds:uri="222C8BA3-B219-4163-A5B8-8E474E5B3A8A"/>
    <ds:schemaRef ds:uri="222c8ba3-b219-4163-a5b8-8e474e5b3a8a"/>
    <ds:schemaRef ds:uri="c4a16dd6-f3ec-434f-a888-ee6c6b8127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45109E-2DDF-40CB-AC2B-FF9B10C90820}">
  <ds:schemaRefs>
    <ds:schemaRef ds:uri="http://www.objective.com/ecm/document/metadata/506FAAA443975CE0E05400144FFC78FA"/>
  </ds:schemaRefs>
</ds:datastoreItem>
</file>

<file path=customXml/itemProps3.xml><?xml version="1.0" encoding="utf-8"?>
<ds:datastoreItem xmlns:ds="http://schemas.openxmlformats.org/officeDocument/2006/customXml" ds:itemID="{26ECFBAC-67AF-4199-950A-96CC3165BA86}">
  <ds:schemaRefs>
    <ds:schemaRef ds:uri="http://schemas.microsoft.com/office/infopath/2007/PartnerControls"/>
    <ds:schemaRef ds:uri="c4a16dd6-f3ec-434f-a888-ee6c6b81270f"/>
    <ds:schemaRef ds:uri="222c8ba3-b219-4163-a5b8-8e474e5b3a8a"/>
    <ds:schemaRef ds:uri="http://purl.org/dc/terms/"/>
    <ds:schemaRef ds:uri="http://purl.org/dc/elements/1.1/"/>
    <ds:schemaRef ds:uri="http://schemas.microsoft.com/office/2006/documentManagement/types"/>
    <ds:schemaRef ds:uri="http://purl.org/dc/dcmitype/"/>
    <ds:schemaRef ds:uri="222C8BA3-B219-4163-A5B8-8E474E5B3A8A"/>
    <ds:schemaRef ds:uri="http://schemas.openxmlformats.org/package/2006/metadata/core-properties"/>
    <ds:schemaRef ds:uri="25d5d267-8b6c-4b51-9a17-8c43910da834"/>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924420D2-EA00-49F2-B64F-A1ECB788E49F}">
  <ds:schemaRefs>
    <ds:schemaRef ds:uri="http://schemas.microsoft.com/DataMashup"/>
  </ds:schemaRefs>
</ds:datastoreItem>
</file>

<file path=customXml/itemProps5.xml><?xml version="1.0" encoding="utf-8"?>
<ds:datastoreItem xmlns:ds="http://schemas.openxmlformats.org/officeDocument/2006/customXml" ds:itemID="{D8208E3E-136F-43CC-83FE-092F582B5733}">
  <ds:schemaRefs>
    <ds:schemaRef ds:uri="http://schemas.microsoft.com/sharepoint/v3/contenttype/forms"/>
  </ds:schemaRefs>
</ds:datastoreItem>
</file>

<file path=docMetadata/LabelInfo.xml><?xml version="1.0" encoding="utf-8"?>
<clbl:labelList xmlns:clbl="http://schemas.microsoft.com/office/2020/mipLabelMetadata">
  <clbl:label id="{624da173-6602-4885-a65b-c0bd2702bca0}" enabled="1" method="Standard" siteId="{ced71ed6-76dd-43d0-9acc-cf122b3bc423}" removed="0"/>
  <clbl:label id="{73ad6539-b4fe-429c-97b6-fbc1b6ada80b}" enabled="0" method="" siteId="{73ad6539-b4fe-429c-97b6-fbc1b6ada80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12</vt:i4>
      </vt:variant>
    </vt:vector>
  </HeadingPairs>
  <TitlesOfParts>
    <vt:vector size="27" baseType="lpstr">
      <vt:lpstr>Record of Changes</vt:lpstr>
      <vt:lpstr>Quinns Beach</vt:lpstr>
      <vt:lpstr>Grannies Beach</vt:lpstr>
      <vt:lpstr>Grace Darling (Lancelin)</vt:lpstr>
      <vt:lpstr>Seabird</vt:lpstr>
      <vt:lpstr>C.Y. Oconnor</vt:lpstr>
      <vt:lpstr>Kwinana Industrial</vt:lpstr>
      <vt:lpstr>Kwinana Town Beach</vt:lpstr>
      <vt:lpstr>Rockingham Townsite</vt:lpstr>
      <vt:lpstr>North Point Peron</vt:lpstr>
      <vt:lpstr>Mandurah Northern Beaches</vt:lpstr>
      <vt:lpstr>Wonnerup</vt:lpstr>
      <vt:lpstr>Emu Pt</vt:lpstr>
      <vt:lpstr>Data</vt:lpstr>
      <vt:lpstr>Lists</vt:lpstr>
      <vt:lpstr>'C.Y. Oconnor'!Print_Area</vt:lpstr>
      <vt:lpstr>'Emu Pt'!Print_Area</vt:lpstr>
      <vt:lpstr>'Grace Darling (Lancelin)'!Print_Area</vt:lpstr>
      <vt:lpstr>'Grannies Beach'!Print_Area</vt:lpstr>
      <vt:lpstr>'Kwinana Industrial'!Print_Area</vt:lpstr>
      <vt:lpstr>'Kwinana Town Beach'!Print_Area</vt:lpstr>
      <vt:lpstr>'Mandurah Northern Beaches'!Print_Area</vt:lpstr>
      <vt:lpstr>'North Point Peron'!Print_Area</vt:lpstr>
      <vt:lpstr>'Quinns Beach'!Print_Area</vt:lpstr>
      <vt:lpstr>'Rockingham Townsite'!Print_Area</vt:lpstr>
      <vt:lpstr>Seabird!Print_Area</vt:lpstr>
      <vt:lpstr>Wonnerup!Print_Area</vt:lpstr>
    </vt:vector>
  </TitlesOfParts>
  <Manager/>
  <Company>Department of Transport and Major Infrastructure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06 15 DTMI Updated Coastal Management History Database</dc:title>
  <dc:subject/>
  <dc:creator>Webb, Christopher (Perth)</dc:creator>
  <cp:keywords/>
  <dc:description/>
  <cp:lastModifiedBy>Karen Taylor</cp:lastModifiedBy>
  <cp:revision/>
  <cp:lastPrinted>2025-06-12T07:00:29Z</cp:lastPrinted>
  <dcterms:created xsi:type="dcterms:W3CDTF">2023-11-24T04:01:17Z</dcterms:created>
  <dcterms:modified xsi:type="dcterms:W3CDTF">2026-07-30T00:45:01Z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0x0101006074EB51EE1AA5469237F180ED98537C</vt:lpwstr>
  </property>
  <property fmtid="{D5CDD505-2E9C-101B-9397-08002B2CF9AE}" pid="3" name="MediaServiceImageTags">
    <vt:lpwstr/>
  </property>
  <property fmtid="{D5CDD505-2E9C-101B-9397-08002B2CF9AE}" pid="4" name="Objective-Id">
    <vt:lpwstr>A24050746</vt:lpwstr>
  </property>
  <property fmtid="{D5CDD505-2E9C-101B-9397-08002B2CF9AE}" pid="5" name="Objective-Title">
    <vt:lpwstr>2026 06 15 DTMI Updated Coastal Management History Database</vt:lpwstr>
  </property>
  <property fmtid="{D5CDD505-2E9C-101B-9397-08002B2CF9AE}" pid="6" name="Objective-Description">
    <vt:lpwstr/>
  </property>
  <property fmtid="{D5CDD505-2E9C-101B-9397-08002B2CF9AE}" pid="7" name="Objective-CreationStamp">
    <vt:filetime>2026-06-15T05:34:17Z</vt:filetime>
  </property>
  <property fmtid="{D5CDD505-2E9C-101B-9397-08002B2CF9AE}" pid="8" name="Objective-IsApproved">
    <vt:bool>false</vt:bool>
  </property>
  <property fmtid="{D5CDD505-2E9C-101B-9397-08002B2CF9AE}" pid="9" name="Objective-IsPublished">
    <vt:bool>true</vt:bool>
  </property>
  <property fmtid="{D5CDD505-2E9C-101B-9397-08002B2CF9AE}" pid="10" name="Objective-DatePublished">
    <vt:filetime>2026-07-29T09:17:11Z</vt:filetime>
  </property>
  <property fmtid="{D5CDD505-2E9C-101B-9397-08002B2CF9AE}" pid="11" name="Objective-ModificationStamp">
    <vt:filetime>2026-07-29T09:17:11Z</vt:filetime>
  </property>
  <property fmtid="{D5CDD505-2E9C-101B-9397-08002B2CF9AE}" pid="12" name="Objective-Owner">
    <vt:lpwstr>Lucya Roncevich</vt:lpwstr>
  </property>
  <property fmtid="{D5CDD505-2E9C-101B-9397-08002B2CF9AE}" pid="13" name="Objective-Path">
    <vt:lpwstr>Objective Global Folder:Department of Transport:01 Corporate:02 Core Functions:Coastal Management:Grant Funding:CoastWA 2021-2026:2023 Item D1 Hotspot Management History</vt:lpwstr>
  </property>
  <property fmtid="{D5CDD505-2E9C-101B-9397-08002B2CF9AE}" pid="14" name="Objective-Parent">
    <vt:lpwstr>2023 Item D1 Hotspot Management History</vt:lpwstr>
  </property>
  <property fmtid="{D5CDD505-2E9C-101B-9397-08002B2CF9AE}" pid="15" name="Objective-State">
    <vt:lpwstr>Published</vt:lpwstr>
  </property>
  <property fmtid="{D5CDD505-2E9C-101B-9397-08002B2CF9AE}" pid="16" name="Objective-VersionId">
    <vt:lpwstr>vA33096816</vt:lpwstr>
  </property>
  <property fmtid="{D5CDD505-2E9C-101B-9397-08002B2CF9AE}" pid="17" name="Objective-Version">
    <vt:lpwstr>2.0</vt:lpwstr>
  </property>
  <property fmtid="{D5CDD505-2E9C-101B-9397-08002B2CF9AE}" pid="18" name="Objective-VersionNumber">
    <vt:r8>2</vt:r8>
  </property>
  <property fmtid="{D5CDD505-2E9C-101B-9397-08002B2CF9AE}" pid="19" name="Objective-VersionComment">
    <vt:lpwstr/>
  </property>
  <property fmtid="{D5CDD505-2E9C-101B-9397-08002B2CF9AE}" pid="20" name="Objective-FileNumber">
    <vt:lpwstr>DT/21/01535</vt:lpwstr>
  </property>
  <property fmtid="{D5CDD505-2E9C-101B-9397-08002B2CF9AE}" pid="21" name="Objective-Classification">
    <vt:lpwstr/>
  </property>
  <property fmtid="{D5CDD505-2E9C-101B-9397-08002B2CF9AE}" pid="22" name="Objective-Caveats">
    <vt:lpwstr/>
  </property>
  <property fmtid="{D5CDD505-2E9C-101B-9397-08002B2CF9AE}" pid="23" name="Objective-Document Type">
    <vt:lpwstr/>
  </property>
  <property fmtid="{D5CDD505-2E9C-101B-9397-08002B2CF9AE}" pid="24" name="Objective-Date Received">
    <vt:lpwstr/>
  </property>
  <property fmtid="{D5CDD505-2E9C-101B-9397-08002B2CF9AE}" pid="25" name="Objective-Date Written">
    <vt:lpwstr/>
  </property>
  <property fmtid="{D5CDD505-2E9C-101B-9397-08002B2CF9AE}" pid="26" name="Objective-Author">
    <vt:lpwstr/>
  </property>
  <property fmtid="{D5CDD505-2E9C-101B-9397-08002B2CF9AE}" pid="27" name="Objective-Notes">
    <vt:lpwstr/>
  </property>
  <property fmtid="{D5CDD505-2E9C-101B-9397-08002B2CF9AE}" pid="28" name="Objective-Connect Creator">
    <vt:lpwstr/>
  </property>
  <property fmtid="{D5CDD505-2E9C-101B-9397-08002B2CF9AE}" pid="29" name="Objective-Box - Source Record">
    <vt:lpwstr/>
  </property>
</Properties>
</file>